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Questa_cartella_di_lavoro" hidePivotFieldList="1"/>
  <mc:AlternateContent xmlns:mc="http://schemas.openxmlformats.org/markup-compatibility/2006">
    <mc:Choice Requires="x15">
      <x15ac:absPath xmlns:x15ac="http://schemas.microsoft.com/office/spreadsheetml/2010/11/ac" url="C:\Users\SegretarioGenerale\Desktop\UFFICIO\VARIE\PIAO\2025\"/>
    </mc:Choice>
  </mc:AlternateContent>
  <xr:revisionPtr revIDLastSave="0" documentId="13_ncr:1_{C459CB54-2075-4A29-89C3-F1C4D3B8EB0E}" xr6:coauthVersionLast="47" xr6:coauthVersionMax="47" xr10:uidLastSave="{00000000-0000-0000-0000-000000000000}"/>
  <bookViews>
    <workbookView xWindow="-120" yWindow="-120" windowWidth="29040" windowHeight="15720" xr2:uid="{00000000-000D-0000-FFFF-FFFF00000000}"/>
  </bookViews>
  <sheets>
    <sheet name="Indice Schede" sheetId="1" r:id="rId1"/>
    <sheet name="Prospetto Finale" sheetId="2" r:id="rId2"/>
    <sheet name="Misure riduzione del rischio" sheetId="59" r:id="rId3"/>
    <sheet name="Foglio10" sheetId="102" r:id="rId4"/>
    <sheet name="1" sheetId="3" r:id="rId5"/>
    <sheet name="2" sheetId="4" r:id="rId6"/>
    <sheet name="3" sheetId="5" r:id="rId7"/>
    <sheet name="4" sheetId="6" r:id="rId8"/>
    <sheet name="Foglio1" sheetId="93" r:id="rId9"/>
    <sheet name="Foglio2" sheetId="94" r:id="rId10"/>
    <sheet name="Foglio3" sheetId="95" r:id="rId11"/>
    <sheet name="Foglio4" sheetId="96" r:id="rId12"/>
    <sheet name="Foglio5" sheetId="97" r:id="rId13"/>
    <sheet name="Foglio6" sheetId="98" r:id="rId14"/>
    <sheet name="Foglio7" sheetId="99" r:id="rId15"/>
    <sheet name="Foglio8" sheetId="100" r:id="rId16"/>
    <sheet name="5" sheetId="7" r:id="rId17"/>
    <sheet name="6" sheetId="8" r:id="rId18"/>
    <sheet name="7" sheetId="9" r:id="rId19"/>
    <sheet name="8" sheetId="10" r:id="rId20"/>
    <sheet name="9" sheetId="11" r:id="rId21"/>
    <sheet name="10" sheetId="12" r:id="rId22"/>
    <sheet name="11" sheetId="13" r:id="rId23"/>
    <sheet name="12" sheetId="14" r:id="rId24"/>
    <sheet name="13" sheetId="15" r:id="rId25"/>
    <sheet name="14" sheetId="16" r:id="rId26"/>
    <sheet name="15" sheetId="17" r:id="rId27"/>
    <sheet name="16" sheetId="18" r:id="rId28"/>
    <sheet name="17" sheetId="19" r:id="rId29"/>
    <sheet name="18" sheetId="20" r:id="rId30"/>
    <sheet name="19" sheetId="21" r:id="rId31"/>
    <sheet name="20" sheetId="22" r:id="rId32"/>
    <sheet name="21" sheetId="24" r:id="rId33"/>
    <sheet name="22" sheetId="25" r:id="rId34"/>
    <sheet name="23" sheetId="26" r:id="rId35"/>
    <sheet name="24" sheetId="27" r:id="rId36"/>
    <sheet name="25" sheetId="28" r:id="rId37"/>
    <sheet name="26" sheetId="29" r:id="rId38"/>
    <sheet name="27" sheetId="30" r:id="rId39"/>
    <sheet name="28" sheetId="31" r:id="rId40"/>
    <sheet name="29" sheetId="32" r:id="rId41"/>
    <sheet name="30" sheetId="34" r:id="rId42"/>
    <sheet name="31" sheetId="35" r:id="rId43"/>
    <sheet name="32" sheetId="36" r:id="rId44"/>
    <sheet name="33" sheetId="37" r:id="rId45"/>
    <sheet name="34" sheetId="38" r:id="rId46"/>
    <sheet name="35" sheetId="39" r:id="rId47"/>
    <sheet name="36" sheetId="40" r:id="rId48"/>
    <sheet name="37" sheetId="41" r:id="rId49"/>
    <sheet name="38" sheetId="42" r:id="rId50"/>
    <sheet name="39" sheetId="43" r:id="rId51"/>
    <sheet name="40" sheetId="44" r:id="rId52"/>
    <sheet name="41" sheetId="45" r:id="rId53"/>
    <sheet name="42" sheetId="46" r:id="rId54"/>
    <sheet name="43" sheetId="47" r:id="rId55"/>
    <sheet name="44" sheetId="48" r:id="rId56"/>
    <sheet name="45" sheetId="49" r:id="rId57"/>
    <sheet name="46" sheetId="50" r:id="rId58"/>
    <sheet name="47" sheetId="51" r:id="rId59"/>
    <sheet name="Foglio9" sheetId="101" r:id="rId60"/>
    <sheet name="48" sheetId="52" r:id="rId61"/>
    <sheet name="49" sheetId="54" r:id="rId62"/>
    <sheet name="50" sheetId="55" r:id="rId63"/>
    <sheet name="51" sheetId="56" r:id="rId64"/>
    <sheet name="52" sheetId="57" r:id="rId65"/>
    <sheet name="53" sheetId="58" r:id="rId66"/>
    <sheet name="54" sheetId="60" r:id="rId67"/>
    <sheet name="55" sheetId="61" r:id="rId68"/>
    <sheet name="56" sheetId="62" r:id="rId69"/>
    <sheet name="57" sheetId="63" r:id="rId70"/>
    <sheet name="58" sheetId="64" r:id="rId71"/>
    <sheet name="59" sheetId="65" r:id="rId72"/>
    <sheet name="60" sheetId="66" r:id="rId73"/>
    <sheet name="61" sheetId="67" r:id="rId74"/>
    <sheet name="62" sheetId="68" r:id="rId75"/>
    <sheet name="63" sheetId="69" r:id="rId76"/>
    <sheet name="64" sheetId="70" r:id="rId77"/>
    <sheet name="65" sheetId="71" r:id="rId78"/>
    <sheet name="66" sheetId="72" r:id="rId79"/>
    <sheet name="67" sheetId="73" r:id="rId80"/>
    <sheet name="68" sheetId="74" r:id="rId81"/>
    <sheet name="69" sheetId="75" r:id="rId82"/>
    <sheet name="70" sheetId="76" r:id="rId83"/>
    <sheet name="71" sheetId="77" r:id="rId84"/>
    <sheet name="72" sheetId="78" r:id="rId85"/>
    <sheet name="73" sheetId="79" r:id="rId86"/>
    <sheet name="74" sheetId="80" r:id="rId87"/>
    <sheet name="75" sheetId="81" r:id="rId88"/>
    <sheet name="76" sheetId="82" r:id="rId89"/>
    <sheet name="77" sheetId="83" r:id="rId90"/>
    <sheet name="78" sheetId="84" r:id="rId91"/>
    <sheet name="79" sheetId="85" r:id="rId92"/>
    <sheet name="80" sheetId="87" r:id="rId93"/>
    <sheet name="81" sheetId="88" r:id="rId94"/>
    <sheet name="82" sheetId="89" r:id="rId95"/>
    <sheet name="83" sheetId="90" r:id="rId96"/>
    <sheet name="84" sheetId="91" r:id="rId97"/>
    <sheet name="85" sheetId="92" r:id="rId98"/>
  </sheets>
  <externalReferences>
    <externalReference r:id="rId99"/>
  </externalReferences>
  <definedNames>
    <definedName name="_xlcn.WorksheetConnection_IndiceSchedeF11F581" hidden="1">'Indice Schede'!$G$12:$G$58</definedName>
    <definedName name="_xlcn.WorksheetConnection_IndiceSchedeN10R631" hidden="1">'Indice Schede'!$O$11:$S$61</definedName>
    <definedName name="_xlcn.WorksheetConnection_RISCHIO2.xlsxIndiceSchedeF10F581" hidden="1">'Indice Schede'!$G$11:$G$58</definedName>
    <definedName name="_xlnm.Print_Area" localSheetId="4">'1'!$A$1:$B$48</definedName>
    <definedName name="_xlnm.Print_Area" localSheetId="21">'10'!$A$1:$B$48</definedName>
    <definedName name="_xlnm.Print_Area" localSheetId="22">'11'!$A$1:$B$48</definedName>
    <definedName name="_xlnm.Print_Area" localSheetId="23">'12'!$A$1:$B$48</definedName>
    <definedName name="_xlnm.Print_Area" localSheetId="24">'13'!$A$1:$B$48</definedName>
    <definedName name="_xlnm.Print_Area" localSheetId="25">'14'!$A$1:$B$48</definedName>
    <definedName name="_xlnm.Print_Area" localSheetId="26">'15'!$A$1:$B$48</definedName>
    <definedName name="_xlnm.Print_Area" localSheetId="27">'16'!$A$1:$B$48</definedName>
    <definedName name="_xlnm.Print_Area" localSheetId="28">'17'!$A$1:$B$48</definedName>
    <definedName name="_xlnm.Print_Area" localSheetId="29">'18'!$A$1:$B$48</definedName>
    <definedName name="_xlnm.Print_Area" localSheetId="30">'19'!$A$1:$B$48</definedName>
    <definedName name="_xlnm.Print_Area" localSheetId="5">'2'!$A$1:$B$48</definedName>
    <definedName name="_xlnm.Print_Area" localSheetId="31">'20'!$A$1:$B$48</definedName>
    <definedName name="_xlnm.Print_Area" localSheetId="32">'21'!$A$1:$B$48</definedName>
    <definedName name="_xlnm.Print_Area" localSheetId="33">'22'!$A$1:$B$48</definedName>
    <definedName name="_xlnm.Print_Area" localSheetId="34">'23'!$A$1:$B$48</definedName>
    <definedName name="_xlnm.Print_Area" localSheetId="35">'24'!$A$1:$B$48</definedName>
    <definedName name="_xlnm.Print_Area" localSheetId="36">'25'!$A$1:$B$48</definedName>
    <definedName name="_xlnm.Print_Area" localSheetId="37">'26'!$A$1:$B$48</definedName>
    <definedName name="_xlnm.Print_Area" localSheetId="38">'27'!$A$1:$B$48</definedName>
    <definedName name="_xlnm.Print_Area" localSheetId="39">'28'!$A$1:$B$48</definedName>
    <definedName name="_xlnm.Print_Area" localSheetId="40">'29'!$A$1:$B$48</definedName>
    <definedName name="_xlnm.Print_Area" localSheetId="6">'3'!$A$1:$B$48</definedName>
    <definedName name="_xlnm.Print_Area" localSheetId="41">'30'!$A$1:$B$48</definedName>
    <definedName name="_xlnm.Print_Area" localSheetId="42">'31'!$A$1:$B$48</definedName>
    <definedName name="_xlnm.Print_Area" localSheetId="43">'32'!$A$1:$B$48</definedName>
    <definedName name="_xlnm.Print_Area" localSheetId="44">'33'!$A$1:$B$48</definedName>
    <definedName name="_xlnm.Print_Area" localSheetId="45">'34'!$A$1:$B$48</definedName>
    <definedName name="_xlnm.Print_Area" localSheetId="46">'35'!$A$1:$B$48</definedName>
    <definedName name="_xlnm.Print_Area" localSheetId="47">'36'!$A$1:$B$48</definedName>
    <definedName name="_xlnm.Print_Area" localSheetId="48">'37'!$A$1:$B$48</definedName>
    <definedName name="_xlnm.Print_Area" localSheetId="49">'38'!$A$1:$B$48</definedName>
    <definedName name="_xlnm.Print_Area" localSheetId="50">'39'!$A$1:$B$48</definedName>
    <definedName name="_xlnm.Print_Area" localSheetId="7">'4'!$A$1:$B$48</definedName>
    <definedName name="_xlnm.Print_Area" localSheetId="51">'40'!$A$1:$B$48</definedName>
    <definedName name="_xlnm.Print_Area" localSheetId="52">'41'!$A$1:$B$48</definedName>
    <definedName name="_xlnm.Print_Area" localSheetId="53">'42'!$A$1:$B$48</definedName>
    <definedName name="_xlnm.Print_Area" localSheetId="54">'43'!$A$1:$B$48</definedName>
    <definedName name="_xlnm.Print_Area" localSheetId="55">'44'!$A$1:$B$48</definedName>
    <definedName name="_xlnm.Print_Area" localSheetId="56">'45'!$A$1:$B$48</definedName>
    <definedName name="_xlnm.Print_Area" localSheetId="57">'46'!$A$1:$B$48</definedName>
    <definedName name="_xlnm.Print_Area" localSheetId="58">'47'!$A$1:$B$48</definedName>
    <definedName name="_xlnm.Print_Area" localSheetId="60">'48'!$A$1:$B$48</definedName>
    <definedName name="_xlnm.Print_Area" localSheetId="61">'49'!$A$1:$B$48</definedName>
    <definedName name="_xlnm.Print_Area" localSheetId="16">'5'!$A$1:$B$48</definedName>
    <definedName name="_xlnm.Print_Area" localSheetId="62">'50'!$A$1:$B$48</definedName>
    <definedName name="_xlnm.Print_Area" localSheetId="63">'51'!$A$1:$B$48</definedName>
    <definedName name="_xlnm.Print_Area" localSheetId="64">'52'!$A$1:$B$48</definedName>
    <definedName name="_xlnm.Print_Area" localSheetId="65">'53'!$A$1:$B$48</definedName>
    <definedName name="_xlnm.Print_Area" localSheetId="66">'54'!$A$1:$B$48</definedName>
    <definedName name="_xlnm.Print_Area" localSheetId="67">'55'!$A$1:$B$48</definedName>
    <definedName name="_xlnm.Print_Area" localSheetId="68">'56'!$A$1:$B$48</definedName>
    <definedName name="_xlnm.Print_Area" localSheetId="69">'57'!$A$1:$B$48</definedName>
    <definedName name="_xlnm.Print_Area" localSheetId="70">'58'!$A$1:$B$48</definedName>
    <definedName name="_xlnm.Print_Area" localSheetId="71">'59'!$A$1:$B$48</definedName>
    <definedName name="_xlnm.Print_Area" localSheetId="17">'6'!$A$1:$B$48</definedName>
    <definedName name="_xlnm.Print_Area" localSheetId="72">'60'!$A$1:$B$48</definedName>
    <definedName name="_xlnm.Print_Area" localSheetId="73">'61'!$A$1:$B$48</definedName>
    <definedName name="_xlnm.Print_Area" localSheetId="74">'62'!$A$1:$B$48</definedName>
    <definedName name="_xlnm.Print_Area" localSheetId="75">'63'!$A$1:$B$48</definedName>
    <definedName name="_xlnm.Print_Area" localSheetId="76">'64'!$A$1:$B$48</definedName>
    <definedName name="_xlnm.Print_Area" localSheetId="77">'65'!$A$1:$B$48</definedName>
    <definedName name="_xlnm.Print_Area" localSheetId="78">'66'!$A$1:$B$48</definedName>
    <definedName name="_xlnm.Print_Area" localSheetId="79">'67'!$A$1:$B$48</definedName>
    <definedName name="_xlnm.Print_Area" localSheetId="80">'68'!$A$1:$B$48</definedName>
    <definedName name="_xlnm.Print_Area" localSheetId="81">'69'!$A$1:$B$48</definedName>
    <definedName name="_xlnm.Print_Area" localSheetId="18">'7'!$A$1:$B$48</definedName>
    <definedName name="_xlnm.Print_Area" localSheetId="82">'70'!$A$1:$B$48</definedName>
    <definedName name="_xlnm.Print_Area" localSheetId="83">'71'!$A$1:$B$48</definedName>
    <definedName name="_xlnm.Print_Area" localSheetId="84">'72'!$A$1:$B$48</definedName>
    <definedName name="_xlnm.Print_Area" localSheetId="85">'73'!$A$1:$B$48</definedName>
    <definedName name="_xlnm.Print_Area" localSheetId="86">'74'!$A$1:$B$48</definedName>
    <definedName name="_xlnm.Print_Area" localSheetId="87">'75'!$A$1:$B$48</definedName>
    <definedName name="_xlnm.Print_Area" localSheetId="88">'76'!$A$1:$B$48</definedName>
    <definedName name="_xlnm.Print_Area" localSheetId="89">'77'!$A$1:$B$48</definedName>
    <definedName name="_xlnm.Print_Area" localSheetId="90">'78'!$A$1:$B$48</definedName>
    <definedName name="_xlnm.Print_Area" localSheetId="91">'79'!$A$1:$B$48</definedName>
    <definedName name="_xlnm.Print_Area" localSheetId="19">'8'!$A$1:$B$48</definedName>
    <definedName name="_xlnm.Print_Area" localSheetId="92">'80'!$A$1:$B$48</definedName>
    <definedName name="_xlnm.Print_Area" localSheetId="20">'9'!$A$1:$B$48</definedName>
    <definedName name="_xlnm.Print_Area" localSheetId="0">'Indice Schede'!$B$11:$F$88</definedName>
    <definedName name="_xlnm.Print_Area" localSheetId="2">'Misure riduzione del rischio'!$A$1:$C$91</definedName>
    <definedName name="_xlnm.Print_Area" localSheetId="1">'Prospetto Finale'!$A$1:$G$99</definedName>
  </definedNames>
  <calcPr calcId="191029"/>
  <pivotCaches>
    <pivotCache cacheId="0" r:id="rId100"/>
    <pivotCache cacheId="1" r:id="rId10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1-becca46c-d094-4ace-b0cc-b1c30203dbb2" name="Intervallo1" connection="WorksheetConnection_Indice Schede!$N$10:$R$63"/>
          <x15:modelTable id="Intervallo-f8e15a35-062e-4b2b-9627-7f6d5c76667f" name="Intervallo" connection="WorksheetConnection_Indice Schede!$F$11:$F$58"/>
        </x15:modelTables>
      </x15:dataModel>
    </ext>
  </extLst>
</workbook>
</file>

<file path=xl/calcChain.xml><?xml version="1.0" encoding="utf-8"?>
<calcChain xmlns="http://schemas.openxmlformats.org/spreadsheetml/2006/main">
  <c r="B39" i="88" l="1"/>
  <c r="B36" i="88"/>
  <c r="B33" i="88"/>
  <c r="B30" i="88"/>
  <c r="B40" i="88" s="1"/>
  <c r="B23" i="88"/>
  <c r="B20" i="88"/>
  <c r="B17" i="88"/>
  <c r="B14" i="88"/>
  <c r="B11" i="88"/>
  <c r="B8" i="88"/>
  <c r="B2" i="88"/>
  <c r="B44" i="88" l="1"/>
  <c r="B24" i="88"/>
  <c r="D93" i="1"/>
  <c r="D92" i="1"/>
  <c r="D91" i="1"/>
  <c r="D90" i="1"/>
  <c r="D89" i="1"/>
  <c r="M89" i="1" l="1"/>
  <c r="M90" i="1"/>
  <c r="M91" i="1"/>
  <c r="M92" i="1"/>
  <c r="M93" i="1"/>
  <c r="F93" i="1"/>
  <c r="F92" i="1"/>
  <c r="F91" i="1"/>
  <c r="F90" i="1"/>
  <c r="F89" i="1"/>
  <c r="E93" i="1"/>
  <c r="U93" i="1" s="1"/>
  <c r="V93" i="1" s="1"/>
  <c r="E92" i="1"/>
  <c r="S92" i="1" s="1"/>
  <c r="E91" i="1"/>
  <c r="U91" i="1" s="1"/>
  <c r="V91" i="1" s="1"/>
  <c r="E90" i="1"/>
  <c r="S90" i="1" s="1"/>
  <c r="C93" i="1"/>
  <c r="B93" i="1" s="1"/>
  <c r="C92" i="1"/>
  <c r="B92" i="1" s="1"/>
  <c r="C91" i="1"/>
  <c r="B91" i="1" s="1"/>
  <c r="C90" i="1"/>
  <c r="B90" i="1" s="1"/>
  <c r="C89" i="1"/>
  <c r="B89" i="1" s="1"/>
  <c r="B39" i="92"/>
  <c r="B36" i="92"/>
  <c r="B33" i="92"/>
  <c r="B30" i="92"/>
  <c r="B23" i="92"/>
  <c r="B20" i="92"/>
  <c r="B17" i="92"/>
  <c r="B14" i="92"/>
  <c r="B11" i="92"/>
  <c r="B8" i="92"/>
  <c r="B2" i="92"/>
  <c r="B39" i="91"/>
  <c r="B36" i="91"/>
  <c r="B33" i="91"/>
  <c r="B30" i="91"/>
  <c r="B23" i="91"/>
  <c r="B20" i="91"/>
  <c r="B17" i="91"/>
  <c r="B14" i="91"/>
  <c r="B11" i="91"/>
  <c r="B8" i="91"/>
  <c r="B2" i="91"/>
  <c r="B39" i="90"/>
  <c r="B36" i="90"/>
  <c r="B33" i="90"/>
  <c r="B30" i="90"/>
  <c r="B23" i="90"/>
  <c r="B20" i="90"/>
  <c r="B17" i="90"/>
  <c r="B14" i="90"/>
  <c r="B11" i="90"/>
  <c r="B8" i="90"/>
  <c r="B2" i="90"/>
  <c r="B39" i="89"/>
  <c r="B36" i="89"/>
  <c r="B33" i="89"/>
  <c r="B30" i="89"/>
  <c r="B23" i="89"/>
  <c r="B20" i="89"/>
  <c r="B17" i="89"/>
  <c r="B14" i="89"/>
  <c r="B11" i="89"/>
  <c r="B8" i="89"/>
  <c r="B2" i="89"/>
  <c r="B44" i="91" l="1"/>
  <c r="B40" i="89"/>
  <c r="B44" i="90"/>
  <c r="B40" i="92"/>
  <c r="B44" i="89"/>
  <c r="B40" i="91"/>
  <c r="B40" i="90"/>
  <c r="B44" i="92"/>
  <c r="G93" i="1"/>
  <c r="I93" i="1"/>
  <c r="Q93" i="1"/>
  <c r="O90" i="1"/>
  <c r="J90" i="1"/>
  <c r="H90" i="1"/>
  <c r="H91" i="1"/>
  <c r="G92" i="1"/>
  <c r="G91" i="1"/>
  <c r="R91" i="1"/>
  <c r="H93" i="1"/>
  <c r="I90" i="1"/>
  <c r="O93" i="1"/>
  <c r="H92" i="1"/>
  <c r="G90" i="1"/>
  <c r="E89" i="1"/>
  <c r="G89" i="1"/>
  <c r="J93" i="1"/>
  <c r="P93" i="1"/>
  <c r="S93" i="1"/>
  <c r="R93" i="1"/>
  <c r="I92" i="1"/>
  <c r="U92" i="1"/>
  <c r="V92" i="1" s="1"/>
  <c r="J92" i="1"/>
  <c r="O92" i="1"/>
  <c r="P92" i="1"/>
  <c r="R92" i="1"/>
  <c r="Q92" i="1"/>
  <c r="P91" i="1"/>
  <c r="I91" i="1"/>
  <c r="J91" i="1"/>
  <c r="S91" i="1"/>
  <c r="O91" i="1"/>
  <c r="Q91" i="1"/>
  <c r="U90" i="1"/>
  <c r="V90" i="1" s="1"/>
  <c r="P90" i="1"/>
  <c r="Q90" i="1"/>
  <c r="R90" i="1"/>
  <c r="B24" i="92"/>
  <c r="B24" i="91"/>
  <c r="B24" i="90"/>
  <c r="B24" i="89"/>
  <c r="U89" i="1" l="1"/>
  <c r="V89" i="1" s="1"/>
  <c r="H89" i="1"/>
  <c r="O89" i="1"/>
  <c r="P89" i="1"/>
  <c r="J89" i="1"/>
  <c r="Q89" i="1" s="1"/>
  <c r="I89" i="1"/>
  <c r="S89" i="1"/>
  <c r="D64" i="1"/>
  <c r="D88" i="1"/>
  <c r="C88" i="1"/>
  <c r="C87" i="1"/>
  <c r="D87" i="1"/>
  <c r="D86" i="1"/>
  <c r="C86" i="1"/>
  <c r="C85" i="1"/>
  <c r="D85" i="1"/>
  <c r="D84" i="1"/>
  <c r="C84" i="1"/>
  <c r="C83" i="1"/>
  <c r="D83" i="1"/>
  <c r="D82" i="1"/>
  <c r="C82" i="1"/>
  <c r="C81" i="1"/>
  <c r="D81" i="1"/>
  <c r="D80" i="1"/>
  <c r="C80" i="1"/>
  <c r="C79" i="1"/>
  <c r="D79" i="1"/>
  <c r="D78" i="1"/>
  <c r="C78" i="1"/>
  <c r="D77" i="1"/>
  <c r="C77" i="1"/>
  <c r="C76" i="1"/>
  <c r="D76" i="1"/>
  <c r="D75" i="1"/>
  <c r="C75" i="1"/>
  <c r="D72" i="1"/>
  <c r="F72" i="1" s="1"/>
  <c r="C72" i="1"/>
  <c r="D73" i="1"/>
  <c r="F73" i="1" s="1"/>
  <c r="C73" i="1"/>
  <c r="D74" i="1"/>
  <c r="F74" i="1" s="1"/>
  <c r="C74" i="1"/>
  <c r="D71" i="1"/>
  <c r="F71" i="1" s="1"/>
  <c r="C71" i="1"/>
  <c r="D70" i="1"/>
  <c r="C70" i="1"/>
  <c r="C69" i="1"/>
  <c r="D69" i="1"/>
  <c r="F69" i="1" s="1"/>
  <c r="D68" i="1"/>
  <c r="F68" i="1" s="1"/>
  <c r="C68" i="1"/>
  <c r="D67" i="1"/>
  <c r="F67" i="1" s="1"/>
  <c r="C67" i="1"/>
  <c r="C66" i="1"/>
  <c r="D66" i="1"/>
  <c r="F66" i="1" s="1"/>
  <c r="D65" i="1"/>
  <c r="F65" i="1" s="1"/>
  <c r="C65" i="1"/>
  <c r="D63" i="1"/>
  <c r="C64" i="1"/>
  <c r="C63" i="1"/>
  <c r="C62" i="1"/>
  <c r="R89" i="1" l="1"/>
  <c r="F76" i="1"/>
  <c r="F63" i="1"/>
  <c r="F70" i="1"/>
  <c r="F75" i="1"/>
  <c r="F64" i="1"/>
  <c r="F88" i="1"/>
  <c r="F87" i="1"/>
  <c r="F86" i="1"/>
  <c r="F85" i="1"/>
  <c r="F84" i="1"/>
  <c r="F83" i="1"/>
  <c r="F82" i="1"/>
  <c r="F81" i="1"/>
  <c r="F80" i="1"/>
  <c r="F79" i="1"/>
  <c r="F78" i="1"/>
  <c r="F77" i="1"/>
  <c r="M88" i="1"/>
  <c r="B88" i="1"/>
  <c r="M87" i="1"/>
  <c r="B87" i="1"/>
  <c r="M86" i="1"/>
  <c r="B86" i="1"/>
  <c r="M85" i="1"/>
  <c r="B85" i="1"/>
  <c r="M84" i="1"/>
  <c r="B84" i="1"/>
  <c r="M83" i="1"/>
  <c r="B83" i="1"/>
  <c r="M82" i="1"/>
  <c r="B82" i="1"/>
  <c r="M81" i="1"/>
  <c r="B81" i="1"/>
  <c r="M80" i="1"/>
  <c r="B80" i="1"/>
  <c r="M79" i="1"/>
  <c r="B79" i="1"/>
  <c r="M78" i="1"/>
  <c r="B78" i="1"/>
  <c r="M77" i="1"/>
  <c r="B77" i="1"/>
  <c r="M76" i="1"/>
  <c r="B76" i="1"/>
  <c r="M75" i="1"/>
  <c r="B75" i="1"/>
  <c r="M74" i="1"/>
  <c r="B74" i="1"/>
  <c r="M73" i="1"/>
  <c r="B73" i="1"/>
  <c r="M72" i="1"/>
  <c r="B72" i="1"/>
  <c r="M71" i="1"/>
  <c r="B71" i="1"/>
  <c r="M70" i="1"/>
  <c r="B70" i="1"/>
  <c r="M69" i="1"/>
  <c r="B69" i="1"/>
  <c r="M68" i="1"/>
  <c r="B68" i="1"/>
  <c r="M67" i="1"/>
  <c r="B67" i="1"/>
  <c r="M66" i="1"/>
  <c r="B66" i="1"/>
  <c r="M65" i="1"/>
  <c r="B65" i="1"/>
  <c r="M64" i="1"/>
  <c r="B64" i="1"/>
  <c r="M63" i="1"/>
  <c r="B63" i="1"/>
  <c r="B40" i="87"/>
  <c r="B40" i="82"/>
  <c r="B40" i="78"/>
  <c r="B40" i="74"/>
  <c r="B40" i="70"/>
  <c r="B40" i="66"/>
  <c r="B40" i="62"/>
  <c r="M62" i="1"/>
  <c r="D62" i="1"/>
  <c r="B62" i="1"/>
  <c r="F62" i="1" l="1"/>
  <c r="B40" i="60"/>
  <c r="B40" i="63"/>
  <c r="B40" i="67"/>
  <c r="B40" i="75"/>
  <c r="B40" i="79"/>
  <c r="B40" i="83"/>
  <c r="B40" i="61"/>
  <c r="B40" i="65"/>
  <c r="B40" i="69"/>
  <c r="B24" i="72"/>
  <c r="B40" i="73"/>
  <c r="B40" i="77"/>
  <c r="B44" i="79"/>
  <c r="E81" i="1" s="1"/>
  <c r="H81" i="1" s="1"/>
  <c r="B40" i="85"/>
  <c r="B40" i="64"/>
  <c r="B40" i="68"/>
  <c r="B40" i="72"/>
  <c r="B40" i="76"/>
  <c r="B40" i="84"/>
  <c r="G88" i="1"/>
  <c r="G87" i="1"/>
  <c r="G86" i="1"/>
  <c r="G85" i="1"/>
  <c r="G84" i="1"/>
  <c r="G83" i="1"/>
  <c r="G82" i="1"/>
  <c r="G81" i="1"/>
  <c r="G80" i="1"/>
  <c r="G79" i="1"/>
  <c r="G78" i="1"/>
  <c r="G77" i="1"/>
  <c r="G76" i="1"/>
  <c r="G75" i="1"/>
  <c r="G74" i="1"/>
  <c r="G73" i="1"/>
  <c r="G72" i="1"/>
  <c r="G71" i="1"/>
  <c r="G70" i="1"/>
  <c r="G69" i="1"/>
  <c r="G68" i="1"/>
  <c r="G67" i="1"/>
  <c r="G66" i="1"/>
  <c r="G65" i="1"/>
  <c r="G64" i="1"/>
  <c r="G63" i="1"/>
  <c r="B24" i="87"/>
  <c r="B44" i="87" s="1"/>
  <c r="E88" i="1" s="1"/>
  <c r="U88" i="1" s="1"/>
  <c r="V88" i="1" s="1"/>
  <c r="B24" i="85"/>
  <c r="B24" i="84"/>
  <c r="B24" i="83"/>
  <c r="B24" i="82"/>
  <c r="B44" i="82" s="1"/>
  <c r="E84" i="1" s="1"/>
  <c r="B24" i="81"/>
  <c r="B44" i="81" s="1"/>
  <c r="E83" i="1" s="1"/>
  <c r="H83" i="1" s="1"/>
  <c r="B24" i="80"/>
  <c r="B24" i="78"/>
  <c r="B44" i="78" s="1"/>
  <c r="E80" i="1" s="1"/>
  <c r="B24" i="77"/>
  <c r="B44" i="77" s="1"/>
  <c r="E79" i="1" s="1"/>
  <c r="H79" i="1" s="1"/>
  <c r="B24" i="76"/>
  <c r="B24" i="75"/>
  <c r="B44" i="75" s="1"/>
  <c r="E77" i="1" s="1"/>
  <c r="B24" i="74"/>
  <c r="B44" i="74" s="1"/>
  <c r="E76" i="1" s="1"/>
  <c r="J76" i="1" s="1"/>
  <c r="B24" i="73"/>
  <c r="B24" i="71"/>
  <c r="B44" i="71" s="1"/>
  <c r="E73" i="1" s="1"/>
  <c r="H73" i="1" s="1"/>
  <c r="B24" i="70"/>
  <c r="B44" i="70" s="1"/>
  <c r="E72" i="1" s="1"/>
  <c r="I72" i="1" s="1"/>
  <c r="B24" i="69"/>
  <c r="B24" i="68"/>
  <c r="B24" i="67"/>
  <c r="B44" i="67" s="1"/>
  <c r="E69" i="1" s="1"/>
  <c r="B24" i="66"/>
  <c r="B44" i="66" s="1"/>
  <c r="E68" i="1" s="1"/>
  <c r="H68" i="1" s="1"/>
  <c r="B24" i="65"/>
  <c r="B24" i="64"/>
  <c r="B24" i="63"/>
  <c r="B44" i="63" s="1"/>
  <c r="E65" i="1" s="1"/>
  <c r="B24" i="62"/>
  <c r="B44" i="62" s="1"/>
  <c r="E64" i="1" s="1"/>
  <c r="U64" i="1" s="1"/>
  <c r="V64" i="1" s="1"/>
  <c r="B24" i="61"/>
  <c r="B24" i="60"/>
  <c r="G62" i="1"/>
  <c r="M12" i="1"/>
  <c r="B44" i="85" l="1"/>
  <c r="E87" i="1" s="1"/>
  <c r="H87" i="1" s="1"/>
  <c r="B44" i="83"/>
  <c r="E85" i="1" s="1"/>
  <c r="J85" i="1" s="1"/>
  <c r="B44" i="72"/>
  <c r="E74" i="1" s="1"/>
  <c r="U74" i="1" s="1"/>
  <c r="V74" i="1" s="1"/>
  <c r="J69" i="1"/>
  <c r="Q69" i="1" s="1"/>
  <c r="I69" i="1"/>
  <c r="H69" i="1"/>
  <c r="U69" i="1"/>
  <c r="V69" i="1" s="1"/>
  <c r="U77" i="1"/>
  <c r="V77" i="1" s="1"/>
  <c r="H77" i="1"/>
  <c r="I77" i="1"/>
  <c r="B44" i="73"/>
  <c r="E75" i="1" s="1"/>
  <c r="I75" i="1" s="1"/>
  <c r="B44" i="76"/>
  <c r="E78" i="1" s="1"/>
  <c r="I78" i="1" s="1"/>
  <c r="B44" i="68"/>
  <c r="E70" i="1" s="1"/>
  <c r="I70" i="1" s="1"/>
  <c r="B44" i="65"/>
  <c r="E67" i="1" s="1"/>
  <c r="I67" i="1" s="1"/>
  <c r="B44" i="60"/>
  <c r="E62" i="1" s="1"/>
  <c r="I62" i="1" s="1"/>
  <c r="B44" i="84"/>
  <c r="E86" i="1" s="1"/>
  <c r="U86" i="1" s="1"/>
  <c r="V86" i="1" s="1"/>
  <c r="B44" i="64"/>
  <c r="E66" i="1" s="1"/>
  <c r="B44" i="69"/>
  <c r="E71" i="1" s="1"/>
  <c r="I71" i="1" s="1"/>
  <c r="B44" i="61"/>
  <c r="E63" i="1" s="1"/>
  <c r="I63" i="1" s="1"/>
  <c r="E82" i="1"/>
  <c r="I88" i="1"/>
  <c r="H88" i="1"/>
  <c r="J88" i="1"/>
  <c r="S88" i="1" s="1"/>
  <c r="U87" i="1"/>
  <c r="V87" i="1" s="1"/>
  <c r="J87" i="1"/>
  <c r="O87" i="1" s="1"/>
  <c r="I87" i="1"/>
  <c r="R85" i="1"/>
  <c r="P85" i="1"/>
  <c r="I85" i="1"/>
  <c r="U85" i="1"/>
  <c r="V85" i="1" s="1"/>
  <c r="H85" i="1"/>
  <c r="S85" i="1"/>
  <c r="H84" i="1"/>
  <c r="U84" i="1"/>
  <c r="V84" i="1" s="1"/>
  <c r="I84" i="1"/>
  <c r="J84" i="1"/>
  <c r="R84" i="1" s="1"/>
  <c r="U83" i="1"/>
  <c r="V83" i="1" s="1"/>
  <c r="J83" i="1"/>
  <c r="S83" i="1" s="1"/>
  <c r="I83" i="1"/>
  <c r="I81" i="1"/>
  <c r="U81" i="1"/>
  <c r="V81" i="1" s="1"/>
  <c r="J81" i="1"/>
  <c r="S81" i="1" s="1"/>
  <c r="J80" i="1"/>
  <c r="Q80" i="1" s="1"/>
  <c r="H80" i="1"/>
  <c r="I80" i="1"/>
  <c r="U80" i="1"/>
  <c r="V80" i="1" s="1"/>
  <c r="I79" i="1"/>
  <c r="J79" i="1"/>
  <c r="Q79" i="1" s="1"/>
  <c r="U79" i="1"/>
  <c r="V79" i="1" s="1"/>
  <c r="J77" i="1"/>
  <c r="R77" i="1" s="1"/>
  <c r="R76" i="1"/>
  <c r="I76" i="1"/>
  <c r="H76" i="1"/>
  <c r="Q76" i="1"/>
  <c r="U76" i="1"/>
  <c r="V76" i="1" s="1"/>
  <c r="J75" i="1"/>
  <c r="O75" i="1" s="1"/>
  <c r="H75" i="1"/>
  <c r="H74" i="1"/>
  <c r="U73" i="1"/>
  <c r="V73" i="1" s="1"/>
  <c r="J73" i="1"/>
  <c r="R73" i="1" s="1"/>
  <c r="I73" i="1"/>
  <c r="J72" i="1"/>
  <c r="Q72" i="1" s="1"/>
  <c r="H72" i="1"/>
  <c r="U72" i="1"/>
  <c r="V72" i="1" s="1"/>
  <c r="I68" i="1"/>
  <c r="J68" i="1"/>
  <c r="Q68" i="1" s="1"/>
  <c r="J65" i="1"/>
  <c r="R65" i="1" s="1"/>
  <c r="H65" i="1"/>
  <c r="I65" i="1"/>
  <c r="I64" i="1"/>
  <c r="J64" i="1"/>
  <c r="R64" i="1" s="1"/>
  <c r="H64" i="1"/>
  <c r="J62" i="1"/>
  <c r="S62" i="1" s="1"/>
  <c r="U62" i="1"/>
  <c r="V62" i="1" s="1"/>
  <c r="U68" i="1"/>
  <c r="V68" i="1" s="1"/>
  <c r="U65" i="1"/>
  <c r="V65" i="1" s="1"/>
  <c r="P88" i="1"/>
  <c r="O85" i="1"/>
  <c r="Q85" i="1"/>
  <c r="S76" i="1"/>
  <c r="O76" i="1"/>
  <c r="P76" i="1"/>
  <c r="O72" i="1"/>
  <c r="P65" i="1"/>
  <c r="Q64" i="1"/>
  <c r="D61" i="1"/>
  <c r="C61" i="1"/>
  <c r="D60" i="1"/>
  <c r="C60" i="1"/>
  <c r="D59" i="1"/>
  <c r="C59" i="1"/>
  <c r="D58" i="1"/>
  <c r="C58" i="1"/>
  <c r="D57" i="1"/>
  <c r="F57" i="1" s="1"/>
  <c r="C57" i="1"/>
  <c r="D56" i="1"/>
  <c r="C56" i="1"/>
  <c r="D55" i="1"/>
  <c r="C55" i="1"/>
  <c r="D54" i="1"/>
  <c r="C54" i="1"/>
  <c r="D53" i="1"/>
  <c r="F53" i="1" s="1"/>
  <c r="C53" i="1"/>
  <c r="D52" i="1"/>
  <c r="C52" i="1"/>
  <c r="D51" i="1"/>
  <c r="C51" i="1"/>
  <c r="D50" i="1"/>
  <c r="C50" i="1"/>
  <c r="D49" i="1"/>
  <c r="F49" i="1" s="1"/>
  <c r="C49" i="1"/>
  <c r="D48" i="1"/>
  <c r="C48" i="1"/>
  <c r="D47" i="1"/>
  <c r="C47" i="1"/>
  <c r="D46" i="1"/>
  <c r="C46" i="1"/>
  <c r="D45" i="1"/>
  <c r="F45" i="1" s="1"/>
  <c r="C45" i="1"/>
  <c r="D44" i="1"/>
  <c r="C44" i="1"/>
  <c r="D43" i="1"/>
  <c r="C43" i="1"/>
  <c r="D42" i="1"/>
  <c r="C42" i="1"/>
  <c r="D41" i="1"/>
  <c r="F41" i="1" s="1"/>
  <c r="C41" i="1"/>
  <c r="D40" i="1"/>
  <c r="C40" i="1"/>
  <c r="D39" i="1"/>
  <c r="C39" i="1"/>
  <c r="D38" i="1"/>
  <c r="F38" i="1" s="1"/>
  <c r="C38" i="1"/>
  <c r="D37" i="1"/>
  <c r="C37" i="1"/>
  <c r="D36" i="1"/>
  <c r="F36" i="1" s="1"/>
  <c r="C36" i="1"/>
  <c r="D35" i="1"/>
  <c r="C35" i="1"/>
  <c r="D34" i="1"/>
  <c r="F34" i="1" s="1"/>
  <c r="C34" i="1"/>
  <c r="D33" i="1"/>
  <c r="C33" i="1"/>
  <c r="D32" i="1"/>
  <c r="F32" i="1" s="1"/>
  <c r="C32" i="1"/>
  <c r="D31" i="1"/>
  <c r="C31" i="1"/>
  <c r="D30" i="1"/>
  <c r="F30" i="1" s="1"/>
  <c r="C30" i="1"/>
  <c r="D29" i="1"/>
  <c r="C29" i="1"/>
  <c r="D28" i="1"/>
  <c r="F28" i="1" s="1"/>
  <c r="C28" i="1"/>
  <c r="D27" i="1"/>
  <c r="C27" i="1"/>
  <c r="D26" i="1"/>
  <c r="F26" i="1" s="1"/>
  <c r="C26" i="1"/>
  <c r="D25" i="1"/>
  <c r="C25" i="1"/>
  <c r="D24" i="1"/>
  <c r="F24" i="1" s="1"/>
  <c r="C24" i="1"/>
  <c r="D23" i="1"/>
  <c r="C23" i="1"/>
  <c r="D22" i="1"/>
  <c r="F22" i="1" s="1"/>
  <c r="C22" i="1"/>
  <c r="D21" i="1"/>
  <c r="C21" i="1"/>
  <c r="D20" i="1"/>
  <c r="F20" i="1" s="1"/>
  <c r="C20" i="1"/>
  <c r="D19" i="1"/>
  <c r="C19" i="1"/>
  <c r="D18" i="1"/>
  <c r="F18" i="1" s="1"/>
  <c r="C18" i="1"/>
  <c r="D17" i="1"/>
  <c r="C17" i="1"/>
  <c r="D16" i="1"/>
  <c r="F16" i="1" s="1"/>
  <c r="C16" i="1"/>
  <c r="D15" i="1"/>
  <c r="C15" i="1"/>
  <c r="D14" i="1"/>
  <c r="F14" i="1" s="1"/>
  <c r="C14" i="1"/>
  <c r="D13" i="1"/>
  <c r="C13" i="1"/>
  <c r="D12" i="1"/>
  <c r="C12" i="1"/>
  <c r="S77" i="1" l="1"/>
  <c r="Q84" i="1"/>
  <c r="O84" i="1"/>
  <c r="J71" i="1"/>
  <c r="S71" i="1" s="1"/>
  <c r="J86" i="1"/>
  <c r="Q86" i="1" s="1"/>
  <c r="R72" i="1"/>
  <c r="I74" i="1"/>
  <c r="H63" i="1"/>
  <c r="U63" i="1"/>
  <c r="V63" i="1" s="1"/>
  <c r="J74" i="1"/>
  <c r="Q74" i="1" s="1"/>
  <c r="P72" i="1"/>
  <c r="S69" i="1"/>
  <c r="O79" i="1"/>
  <c r="P84" i="1"/>
  <c r="Q88" i="1"/>
  <c r="P69" i="1"/>
  <c r="P79" i="1"/>
  <c r="S84" i="1"/>
  <c r="O88" i="1"/>
  <c r="R88" i="1"/>
  <c r="R69" i="1"/>
  <c r="O69" i="1"/>
  <c r="S72" i="1"/>
  <c r="H62" i="1"/>
  <c r="J63" i="1"/>
  <c r="Q63" i="1" s="1"/>
  <c r="U75" i="1"/>
  <c r="V75" i="1" s="1"/>
  <c r="O64" i="1"/>
  <c r="S65" i="1"/>
  <c r="R62" i="1"/>
  <c r="Q65" i="1"/>
  <c r="O71" i="1"/>
  <c r="U70" i="1"/>
  <c r="V70" i="1" s="1"/>
  <c r="O62" i="1"/>
  <c r="O65" i="1"/>
  <c r="O86" i="1"/>
  <c r="Q62" i="1"/>
  <c r="P62" i="1"/>
  <c r="J70" i="1"/>
  <c r="Q70" i="1" s="1"/>
  <c r="J67" i="1"/>
  <c r="S67" i="1" s="1"/>
  <c r="H70" i="1"/>
  <c r="U67" i="1"/>
  <c r="V67" i="1" s="1"/>
  <c r="U71" i="1"/>
  <c r="V71" i="1" s="1"/>
  <c r="H67" i="1"/>
  <c r="O81" i="1"/>
  <c r="Q87" i="1"/>
  <c r="R71" i="1"/>
  <c r="H71" i="1"/>
  <c r="Q71" i="1"/>
  <c r="P74" i="1"/>
  <c r="I66" i="1"/>
  <c r="U66" i="1"/>
  <c r="V66" i="1" s="1"/>
  <c r="H66" i="1"/>
  <c r="J66" i="1"/>
  <c r="R66" i="1" s="1"/>
  <c r="R79" i="1"/>
  <c r="H86" i="1"/>
  <c r="I86" i="1"/>
  <c r="J78" i="1"/>
  <c r="R78" i="1" s="1"/>
  <c r="U78" i="1"/>
  <c r="V78" i="1" s="1"/>
  <c r="H78" i="1"/>
  <c r="J82" i="1"/>
  <c r="R82" i="1" s="1"/>
  <c r="U82" i="1"/>
  <c r="V82" i="1" s="1"/>
  <c r="H82" i="1"/>
  <c r="I82" i="1"/>
  <c r="P87" i="1"/>
  <c r="S87" i="1"/>
  <c r="R87" i="1"/>
  <c r="P86" i="1"/>
  <c r="S86" i="1"/>
  <c r="R86" i="1"/>
  <c r="R83" i="1"/>
  <c r="O83" i="1"/>
  <c r="Q83" i="1"/>
  <c r="P83" i="1"/>
  <c r="Q81" i="1"/>
  <c r="R81" i="1"/>
  <c r="P81" i="1"/>
  <c r="O80" i="1"/>
  <c r="S80" i="1"/>
  <c r="R80" i="1"/>
  <c r="P80" i="1"/>
  <c r="S79" i="1"/>
  <c r="O77" i="1"/>
  <c r="P77" i="1"/>
  <c r="Q77" i="1"/>
  <c r="Q75" i="1"/>
  <c r="P75" i="1"/>
  <c r="R75" i="1"/>
  <c r="S75" i="1"/>
  <c r="S74" i="1"/>
  <c r="O74" i="1"/>
  <c r="Q73" i="1"/>
  <c r="O73" i="1"/>
  <c r="S73" i="1"/>
  <c r="P73" i="1"/>
  <c r="S68" i="1"/>
  <c r="O68" i="1"/>
  <c r="P68" i="1"/>
  <c r="R68" i="1"/>
  <c r="S64" i="1"/>
  <c r="P64" i="1"/>
  <c r="S63" i="1"/>
  <c r="B13" i="1"/>
  <c r="B19" i="1"/>
  <c r="B25" i="1"/>
  <c r="B27" i="1"/>
  <c r="B33" i="1"/>
  <c r="B39" i="1"/>
  <c r="B49" i="1"/>
  <c r="B53" i="1"/>
  <c r="F17" i="1"/>
  <c r="F21" i="1"/>
  <c r="F25" i="1"/>
  <c r="F29" i="1"/>
  <c r="F33" i="1"/>
  <c r="F37" i="1"/>
  <c r="F42" i="1"/>
  <c r="F46" i="1"/>
  <c r="F50" i="1"/>
  <c r="F54" i="1"/>
  <c r="F58" i="1"/>
  <c r="B17" i="1"/>
  <c r="B23" i="1"/>
  <c r="B31" i="1"/>
  <c r="B37" i="1"/>
  <c r="B43" i="1"/>
  <c r="B47" i="1"/>
  <c r="B51" i="1"/>
  <c r="B57" i="1"/>
  <c r="G12" i="1"/>
  <c r="B12" i="1"/>
  <c r="B14" i="1"/>
  <c r="B16" i="1"/>
  <c r="B18" i="1"/>
  <c r="B20" i="1"/>
  <c r="B22" i="1"/>
  <c r="B24" i="1"/>
  <c r="B26" i="1"/>
  <c r="B28" i="1"/>
  <c r="B30" i="1"/>
  <c r="B32" i="1"/>
  <c r="B34" i="1"/>
  <c r="B36" i="1"/>
  <c r="B38" i="1"/>
  <c r="B42" i="1"/>
  <c r="B44" i="1"/>
  <c r="B46" i="1"/>
  <c r="B48" i="1"/>
  <c r="B50" i="1"/>
  <c r="B52" i="1"/>
  <c r="B54" i="1"/>
  <c r="B56" i="1"/>
  <c r="B58" i="1"/>
  <c r="B59" i="1"/>
  <c r="B61" i="1"/>
  <c r="F43" i="1"/>
  <c r="F47" i="1"/>
  <c r="F51" i="1"/>
  <c r="F55" i="1"/>
  <c r="F60" i="1"/>
  <c r="B15" i="1"/>
  <c r="B21" i="1"/>
  <c r="B29" i="1"/>
  <c r="B35" i="1"/>
  <c r="B41" i="1"/>
  <c r="B45" i="1"/>
  <c r="B55" i="1"/>
  <c r="B60" i="1"/>
  <c r="M59" i="1"/>
  <c r="G59" i="1" s="1"/>
  <c r="F15" i="1"/>
  <c r="F19" i="1"/>
  <c r="F23" i="1"/>
  <c r="F27" i="1"/>
  <c r="F31" i="1"/>
  <c r="F35" i="1"/>
  <c r="F39" i="1"/>
  <c r="F44" i="1"/>
  <c r="F48" i="1"/>
  <c r="F52" i="1"/>
  <c r="F56" i="1"/>
  <c r="F59" i="1"/>
  <c r="F61" i="1"/>
  <c r="F13" i="1"/>
  <c r="B40" i="1"/>
  <c r="F40" i="1"/>
  <c r="F12" i="1"/>
  <c r="R74" i="1" l="1"/>
  <c r="P71" i="1"/>
  <c r="R63" i="1"/>
  <c r="O63" i="1"/>
  <c r="P63" i="1"/>
  <c r="Q67" i="1"/>
  <c r="R67" i="1"/>
  <c r="S70" i="1"/>
  <c r="O67" i="1"/>
  <c r="P67" i="1"/>
  <c r="P70" i="1"/>
  <c r="R70" i="1"/>
  <c r="O70" i="1"/>
  <c r="O78" i="1"/>
  <c r="Q78" i="1"/>
  <c r="P78" i="1"/>
  <c r="S78" i="1"/>
  <c r="P66" i="1"/>
  <c r="S66" i="1"/>
  <c r="O66" i="1"/>
  <c r="Q66" i="1"/>
  <c r="P82" i="1"/>
  <c r="Q82" i="1"/>
  <c r="O82" i="1"/>
  <c r="S82" i="1"/>
  <c r="B40" i="55"/>
  <c r="B40" i="57"/>
  <c r="B40" i="56"/>
  <c r="B40" i="58"/>
  <c r="M14" i="1"/>
  <c r="G14" i="1" s="1"/>
  <c r="M13" i="1"/>
  <c r="G13" i="1" s="1"/>
  <c r="M60" i="1"/>
  <c r="G60" i="1" s="1"/>
  <c r="M61" i="1"/>
  <c r="G61" i="1" s="1"/>
  <c r="B2" i="56"/>
  <c r="B2" i="55"/>
  <c r="B2" i="54"/>
  <c r="B24" i="58"/>
  <c r="B24" i="57"/>
  <c r="B24" i="56"/>
  <c r="B24" i="55"/>
  <c r="B40" i="54"/>
  <c r="B24" i="54"/>
  <c r="B44" i="54" s="1"/>
  <c r="E59" i="1" s="1"/>
  <c r="J59" i="1" s="1"/>
  <c r="B44" i="55" l="1"/>
  <c r="B44" i="57"/>
  <c r="E60" i="1" s="1"/>
  <c r="H60" i="1" s="1"/>
  <c r="B44" i="56"/>
  <c r="B44" i="58"/>
  <c r="E61" i="1" s="1"/>
  <c r="I61" i="1" s="1"/>
  <c r="R59" i="1"/>
  <c r="U59" i="1"/>
  <c r="V59" i="1" s="1"/>
  <c r="O59" i="1"/>
  <c r="P59" i="1"/>
  <c r="H59" i="1"/>
  <c r="I59" i="1"/>
  <c r="Q59" i="1"/>
  <c r="S59" i="1"/>
  <c r="M16" i="1"/>
  <c r="G16" i="1" s="1"/>
  <c r="M15" i="1"/>
  <c r="G15" i="1" s="1"/>
  <c r="B39" i="52"/>
  <c r="B36" i="52"/>
  <c r="B33" i="52"/>
  <c r="B30" i="52"/>
  <c r="B23" i="52"/>
  <c r="B20" i="52"/>
  <c r="B17" i="52"/>
  <c r="B14" i="52"/>
  <c r="B11" i="52"/>
  <c r="B8" i="52"/>
  <c r="B39" i="51"/>
  <c r="B36" i="51"/>
  <c r="B33" i="51"/>
  <c r="B30" i="51"/>
  <c r="B23" i="51"/>
  <c r="B20" i="51"/>
  <c r="B17" i="51"/>
  <c r="B14" i="51"/>
  <c r="B11" i="51"/>
  <c r="B8" i="51"/>
  <c r="B33" i="50"/>
  <c r="B23" i="50"/>
  <c r="B14" i="50"/>
  <c r="B11" i="50"/>
  <c r="B39" i="49"/>
  <c r="B36" i="49"/>
  <c r="B33" i="49"/>
  <c r="B30" i="49"/>
  <c r="B23" i="49"/>
  <c r="B20" i="49"/>
  <c r="B17" i="49"/>
  <c r="B14" i="49"/>
  <c r="B11" i="49"/>
  <c r="B8" i="49"/>
  <c r="B33" i="48"/>
  <c r="B30" i="48"/>
  <c r="B23" i="48"/>
  <c r="B20" i="48"/>
  <c r="B17" i="48"/>
  <c r="B14" i="48"/>
  <c r="B11" i="48"/>
  <c r="B8" i="48"/>
  <c r="B39" i="47"/>
  <c r="B36" i="47"/>
  <c r="B33" i="47"/>
  <c r="B30" i="47"/>
  <c r="B23" i="47"/>
  <c r="B20" i="47"/>
  <c r="B17" i="47"/>
  <c r="B14" i="47"/>
  <c r="B11" i="47"/>
  <c r="B8" i="47"/>
  <c r="B33" i="46"/>
  <c r="B11" i="46"/>
  <c r="B33" i="45"/>
  <c r="B20" i="45"/>
  <c r="B14" i="45"/>
  <c r="B11" i="45"/>
  <c r="B33" i="44"/>
  <c r="B30" i="44"/>
  <c r="B20" i="44"/>
  <c r="B14" i="44"/>
  <c r="B39" i="43"/>
  <c r="B36" i="43"/>
  <c r="B33" i="43"/>
  <c r="B30" i="43"/>
  <c r="B23" i="43"/>
  <c r="B20" i="43"/>
  <c r="B17" i="43"/>
  <c r="B14" i="43"/>
  <c r="B11" i="43"/>
  <c r="B8" i="43"/>
  <c r="B39" i="42"/>
  <c r="B36" i="42"/>
  <c r="B33" i="42"/>
  <c r="B30" i="42"/>
  <c r="B23" i="42"/>
  <c r="B20" i="42"/>
  <c r="B17" i="42"/>
  <c r="B14" i="42"/>
  <c r="B11" i="42"/>
  <c r="B8" i="42"/>
  <c r="B36" i="41"/>
  <c r="B33" i="41"/>
  <c r="B30" i="41"/>
  <c r="B20" i="41"/>
  <c r="B8" i="41"/>
  <c r="B39" i="40"/>
  <c r="B36" i="40"/>
  <c r="B33" i="40"/>
  <c r="B30" i="40"/>
  <c r="B20" i="40"/>
  <c r="B17" i="40"/>
  <c r="B14" i="40"/>
  <c r="B11" i="40"/>
  <c r="B8" i="40"/>
  <c r="B39" i="39"/>
  <c r="B36" i="39"/>
  <c r="B33" i="39"/>
  <c r="B30" i="39"/>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23" i="35"/>
  <c r="B20" i="35"/>
  <c r="B17" i="35"/>
  <c r="B14" i="35"/>
  <c r="B11" i="35"/>
  <c r="B8" i="35"/>
  <c r="B39" i="34"/>
  <c r="B36" i="34"/>
  <c r="B33" i="34"/>
  <c r="B30" i="34"/>
  <c r="B23" i="34"/>
  <c r="B20" i="34"/>
  <c r="B17" i="34"/>
  <c r="B14" i="34"/>
  <c r="B11" i="34"/>
  <c r="B8" i="34"/>
  <c r="B39" i="32"/>
  <c r="B36" i="32"/>
  <c r="B33" i="32"/>
  <c r="B30" i="32"/>
  <c r="B23" i="32"/>
  <c r="B20" i="32"/>
  <c r="B17" i="32"/>
  <c r="B14" i="32"/>
  <c r="B11" i="32"/>
  <c r="B8" i="32"/>
  <c r="B39" i="31"/>
  <c r="B36" i="31"/>
  <c r="B33" i="31"/>
  <c r="B30" i="31"/>
  <c r="B23" i="31"/>
  <c r="B20" i="31"/>
  <c r="B17" i="31"/>
  <c r="B14" i="31"/>
  <c r="B11" i="31"/>
  <c r="B8" i="31"/>
  <c r="B39" i="30"/>
  <c r="B36" i="30"/>
  <c r="B33" i="30"/>
  <c r="B30" i="30"/>
  <c r="B23" i="30"/>
  <c r="B20" i="30"/>
  <c r="B17" i="30"/>
  <c r="B14" i="30"/>
  <c r="B11" i="30"/>
  <c r="B8" i="30"/>
  <c r="B39" i="29"/>
  <c r="B36" i="29"/>
  <c r="B33" i="29"/>
  <c r="B30" i="29"/>
  <c r="B23" i="29"/>
  <c r="B20" i="29"/>
  <c r="B17" i="29"/>
  <c r="B14" i="29"/>
  <c r="B11" i="29"/>
  <c r="B8" i="29"/>
  <c r="B39" i="28"/>
  <c r="B36" i="28"/>
  <c r="B33" i="28"/>
  <c r="B30" i="28"/>
  <c r="B23" i="28"/>
  <c r="B20" i="28"/>
  <c r="B17" i="28"/>
  <c r="B14" i="28"/>
  <c r="B11" i="28"/>
  <c r="B8" i="28"/>
  <c r="B39" i="27"/>
  <c r="B36" i="27"/>
  <c r="B33" i="27"/>
  <c r="B30" i="27"/>
  <c r="B23" i="27"/>
  <c r="B20" i="27"/>
  <c r="B17" i="27"/>
  <c r="B14" i="27"/>
  <c r="B11" i="27"/>
  <c r="B8" i="27"/>
  <c r="B39" i="26"/>
  <c r="B36" i="26"/>
  <c r="B33" i="26"/>
  <c r="B30" i="26"/>
  <c r="B23" i="26"/>
  <c r="B20" i="26"/>
  <c r="B17" i="26"/>
  <c r="B14" i="26"/>
  <c r="B11" i="26"/>
  <c r="B8" i="26"/>
  <c r="B36" i="25"/>
  <c r="B33" i="25"/>
  <c r="B30" i="25"/>
  <c r="B11" i="25"/>
  <c r="B39" i="24"/>
  <c r="B36" i="24"/>
  <c r="B33" i="24"/>
  <c r="B30" i="24"/>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6" i="17"/>
  <c r="B33" i="17"/>
  <c r="B30" i="17"/>
  <c r="B11" i="17"/>
  <c r="B39" i="16"/>
  <c r="B36" i="16"/>
  <c r="B33" i="16"/>
  <c r="B30" i="16"/>
  <c r="B23" i="16"/>
  <c r="B20" i="16"/>
  <c r="B17" i="16"/>
  <c r="B14" i="16"/>
  <c r="B11" i="16"/>
  <c r="B8" i="16"/>
  <c r="B39" i="15"/>
  <c r="B36" i="15"/>
  <c r="B33" i="15"/>
  <c r="B30" i="15"/>
  <c r="B23" i="15"/>
  <c r="B20" i="15"/>
  <c r="B17" i="15"/>
  <c r="B14" i="15"/>
  <c r="B11" i="15"/>
  <c r="B8" i="15"/>
  <c r="B39" i="14"/>
  <c r="B36" i="14"/>
  <c r="B33" i="14"/>
  <c r="B30" i="14"/>
  <c r="B23" i="14"/>
  <c r="B20" i="14"/>
  <c r="B17" i="14"/>
  <c r="B14" i="14"/>
  <c r="B11" i="14"/>
  <c r="B8" i="14"/>
  <c r="B39" i="13"/>
  <c r="B36" i="13"/>
  <c r="B33" i="13"/>
  <c r="B30" i="13"/>
  <c r="B23" i="13"/>
  <c r="B20" i="13"/>
  <c r="B17" i="13"/>
  <c r="B14" i="13"/>
  <c r="B11" i="13"/>
  <c r="B8" i="13"/>
  <c r="B39" i="12"/>
  <c r="B36" i="12"/>
  <c r="B33" i="12"/>
  <c r="B30" i="12"/>
  <c r="B23" i="12"/>
  <c r="B20" i="12"/>
  <c r="B17" i="12"/>
  <c r="B14" i="12"/>
  <c r="B11" i="12"/>
  <c r="B8" i="12"/>
  <c r="B39" i="11"/>
  <c r="B36" i="11"/>
  <c r="B33" i="11"/>
  <c r="B30" i="11"/>
  <c r="B23" i="11"/>
  <c r="B20" i="11"/>
  <c r="B17" i="11"/>
  <c r="B14" i="11"/>
  <c r="B11" i="11"/>
  <c r="B8" i="11"/>
  <c r="B39" i="10"/>
  <c r="B36" i="10"/>
  <c r="B33" i="10"/>
  <c r="B30" i="10"/>
  <c r="B23" i="10"/>
  <c r="B20" i="10"/>
  <c r="B17" i="10"/>
  <c r="B14" i="10"/>
  <c r="B11" i="10"/>
  <c r="B8" i="10"/>
  <c r="B39" i="9"/>
  <c r="B36" i="9"/>
  <c r="B33" i="9"/>
  <c r="B30" i="9"/>
  <c r="B23" i="9"/>
  <c r="B20" i="9"/>
  <c r="B17" i="9"/>
  <c r="B14" i="9"/>
  <c r="B11" i="9"/>
  <c r="B8" i="9"/>
  <c r="B39" i="8"/>
  <c r="B36" i="8"/>
  <c r="B33" i="8"/>
  <c r="B30" i="8"/>
  <c r="B23" i="8"/>
  <c r="B20" i="8"/>
  <c r="B17" i="8"/>
  <c r="B14" i="8"/>
  <c r="B11" i="8"/>
  <c r="B8" i="8"/>
  <c r="B39" i="7"/>
  <c r="B36" i="7"/>
  <c r="B33" i="7"/>
  <c r="B30" i="7"/>
  <c r="B23" i="7"/>
  <c r="B20" i="7"/>
  <c r="B17" i="7"/>
  <c r="B14" i="7"/>
  <c r="B11" i="7"/>
  <c r="B8" i="7"/>
  <c r="J60" i="1" l="1"/>
  <c r="Q60" i="1" s="1"/>
  <c r="U60" i="1"/>
  <c r="V60" i="1" s="1"/>
  <c r="I60" i="1"/>
  <c r="H61" i="1"/>
  <c r="B24" i="15"/>
  <c r="B24" i="35"/>
  <c r="J61" i="1"/>
  <c r="Q61" i="1" s="1"/>
  <c r="U61" i="1"/>
  <c r="V61" i="1" s="1"/>
  <c r="B24" i="8"/>
  <c r="B40" i="9"/>
  <c r="B40" i="11"/>
  <c r="B40" i="24"/>
  <c r="B40" i="26"/>
  <c r="B40" i="28"/>
  <c r="B40" i="30"/>
  <c r="B40" i="35"/>
  <c r="B44" i="35" s="1"/>
  <c r="E42" i="1" s="1"/>
  <c r="B40" i="39"/>
  <c r="B40" i="47"/>
  <c r="B40" i="12"/>
  <c r="B40" i="14"/>
  <c r="B40" i="16"/>
  <c r="B40" i="18"/>
  <c r="B40" i="29"/>
  <c r="B40" i="31"/>
  <c r="B40" i="38"/>
  <c r="B40" i="40"/>
  <c r="B40" i="42"/>
  <c r="B40" i="44"/>
  <c r="B40" i="46"/>
  <c r="B40" i="32"/>
  <c r="M17" i="1"/>
  <c r="G17" i="1" s="1"/>
  <c r="B40" i="52"/>
  <c r="B24" i="52"/>
  <c r="B44" i="52" s="1"/>
  <c r="B40" i="51"/>
  <c r="B24" i="51"/>
  <c r="B40" i="50"/>
  <c r="B24" i="50"/>
  <c r="B40" i="49"/>
  <c r="B24" i="49"/>
  <c r="B40" i="48"/>
  <c r="B24" i="48"/>
  <c r="B24" i="47"/>
  <c r="B24" i="46"/>
  <c r="B40" i="45"/>
  <c r="B24" i="45"/>
  <c r="B24" i="44"/>
  <c r="B40" i="43"/>
  <c r="B24" i="43"/>
  <c r="B24" i="42"/>
  <c r="B40" i="41"/>
  <c r="B24" i="41"/>
  <c r="B24" i="40"/>
  <c r="B24" i="39"/>
  <c r="B24" i="38"/>
  <c r="B40" i="37"/>
  <c r="B24" i="37"/>
  <c r="B40" i="36"/>
  <c r="B24" i="36"/>
  <c r="B40" i="34"/>
  <c r="B24" i="34"/>
  <c r="B44" i="34" s="1"/>
  <c r="E41" i="1" s="1"/>
  <c r="B24" i="32"/>
  <c r="B24" i="31"/>
  <c r="B24" i="30"/>
  <c r="B24" i="29"/>
  <c r="B44" i="29" s="1"/>
  <c r="E37" i="1" s="1"/>
  <c r="B24" i="28"/>
  <c r="B40" i="27"/>
  <c r="B24" i="27"/>
  <c r="B24" i="26"/>
  <c r="B40" i="25"/>
  <c r="B24" i="25"/>
  <c r="B24" i="24"/>
  <c r="B40" i="22"/>
  <c r="B24" i="22"/>
  <c r="B40" i="21"/>
  <c r="B24" i="21"/>
  <c r="B40" i="20"/>
  <c r="B24" i="20"/>
  <c r="B40" i="19"/>
  <c r="B24" i="19"/>
  <c r="B44" i="19" s="1"/>
  <c r="E28" i="1" s="1"/>
  <c r="B24" i="18"/>
  <c r="B40" i="17"/>
  <c r="B24" i="17"/>
  <c r="B24" i="16"/>
  <c r="B40" i="15"/>
  <c r="B24" i="14"/>
  <c r="B40" i="13"/>
  <c r="B24" i="13"/>
  <c r="B24" i="12"/>
  <c r="B24" i="11"/>
  <c r="B40" i="10"/>
  <c r="B24" i="10"/>
  <c r="B24" i="9"/>
  <c r="B44" i="9" s="1"/>
  <c r="E18" i="1" s="1"/>
  <c r="B40" i="8"/>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B44" i="28" l="1"/>
  <c r="E36" i="1" s="1"/>
  <c r="B44" i="30"/>
  <c r="E38" i="1" s="1"/>
  <c r="B44" i="11"/>
  <c r="E20" i="1" s="1"/>
  <c r="B44" i="12"/>
  <c r="E21" i="1" s="1"/>
  <c r="B44" i="32"/>
  <c r="E40" i="1" s="1"/>
  <c r="S60" i="1"/>
  <c r="P60" i="1"/>
  <c r="O60" i="1"/>
  <c r="B44" i="44"/>
  <c r="E51" i="1" s="1"/>
  <c r="R60" i="1"/>
  <c r="B44" i="40"/>
  <c r="E47" i="1" s="1"/>
  <c r="I47" i="1" s="1"/>
  <c r="B44" i="15"/>
  <c r="E24" i="1" s="1"/>
  <c r="I24" i="1" s="1"/>
  <c r="B44" i="46"/>
  <c r="E53" i="1" s="1"/>
  <c r="H53" i="1" s="1"/>
  <c r="B44" i="49"/>
  <c r="E56" i="1" s="1"/>
  <c r="J56" i="1" s="1"/>
  <c r="S56" i="1" s="1"/>
  <c r="B44" i="18"/>
  <c r="E27" i="1" s="1"/>
  <c r="H27" i="1" s="1"/>
  <c r="B44" i="36"/>
  <c r="E43" i="1" s="1"/>
  <c r="I43" i="1" s="1"/>
  <c r="B44" i="47"/>
  <c r="E54" i="1" s="1"/>
  <c r="H54" i="1" s="1"/>
  <c r="B44" i="51"/>
  <c r="E58" i="1" s="1"/>
  <c r="J58" i="1" s="1"/>
  <c r="O58" i="1" s="1"/>
  <c r="P61" i="1"/>
  <c r="B44" i="20"/>
  <c r="E29" i="1" s="1"/>
  <c r="H29" i="1" s="1"/>
  <c r="B44" i="31"/>
  <c r="E39" i="1" s="1"/>
  <c r="J39" i="1" s="1"/>
  <c r="O39" i="1" s="1"/>
  <c r="B44" i="26"/>
  <c r="E34" i="1" s="1"/>
  <c r="I34" i="1" s="1"/>
  <c r="B44" i="38"/>
  <c r="E45" i="1" s="1"/>
  <c r="I45" i="1" s="1"/>
  <c r="B44" i="8"/>
  <c r="E17" i="1" s="1"/>
  <c r="I17" i="1" s="1"/>
  <c r="B44" i="39"/>
  <c r="E46" i="1" s="1"/>
  <c r="H46" i="1" s="1"/>
  <c r="B44" i="42"/>
  <c r="E49" i="1" s="1"/>
  <c r="H49" i="1" s="1"/>
  <c r="R61" i="1"/>
  <c r="O61" i="1"/>
  <c r="B44" i="16"/>
  <c r="E25" i="1" s="1"/>
  <c r="J25" i="1" s="1"/>
  <c r="Q25" i="1" s="1"/>
  <c r="B44" i="14"/>
  <c r="E23" i="1" s="1"/>
  <c r="H23" i="1" s="1"/>
  <c r="B44" i="25"/>
  <c r="E33" i="1" s="1"/>
  <c r="H33" i="1" s="1"/>
  <c r="B44" i="27"/>
  <c r="E35" i="1" s="1"/>
  <c r="H35" i="1" s="1"/>
  <c r="B44" i="37"/>
  <c r="E44" i="1" s="1"/>
  <c r="J44" i="1" s="1"/>
  <c r="S44" i="1" s="1"/>
  <c r="B44" i="43"/>
  <c r="E50" i="1" s="1"/>
  <c r="H50" i="1" s="1"/>
  <c r="B44" i="50"/>
  <c r="E57" i="1" s="1"/>
  <c r="H57" i="1" s="1"/>
  <c r="S61" i="1"/>
  <c r="B44" i="45"/>
  <c r="E52" i="1" s="1"/>
  <c r="J52" i="1" s="1"/>
  <c r="S52" i="1" s="1"/>
  <c r="B44" i="41"/>
  <c r="E48" i="1" s="1"/>
  <c r="H48" i="1" s="1"/>
  <c r="B44" i="17"/>
  <c r="E26" i="1" s="1"/>
  <c r="H26" i="1" s="1"/>
  <c r="I41" i="1"/>
  <c r="J41" i="1"/>
  <c r="Q41" i="1" s="1"/>
  <c r="H41" i="1"/>
  <c r="J45" i="1"/>
  <c r="Q45" i="1" s="1"/>
  <c r="H42" i="1"/>
  <c r="I42" i="1"/>
  <c r="J42" i="1"/>
  <c r="P42" i="1" s="1"/>
  <c r="H21" i="1"/>
  <c r="I21" i="1"/>
  <c r="J21" i="1"/>
  <c r="R21" i="1" s="1"/>
  <c r="H24" i="1"/>
  <c r="B44" i="10"/>
  <c r="E19" i="1" s="1"/>
  <c r="B44" i="21"/>
  <c r="E30" i="1" s="1"/>
  <c r="B44" i="24"/>
  <c r="E32" i="1" s="1"/>
  <c r="B44" i="48"/>
  <c r="E55" i="1" s="1"/>
  <c r="H18" i="1"/>
  <c r="I18" i="1"/>
  <c r="J18" i="1"/>
  <c r="Q18" i="1" s="1"/>
  <c r="H28" i="1"/>
  <c r="J28" i="1"/>
  <c r="R28" i="1" s="1"/>
  <c r="I28" i="1"/>
  <c r="B44" i="13"/>
  <c r="E22" i="1" s="1"/>
  <c r="I33" i="1"/>
  <c r="H36" i="1"/>
  <c r="J36" i="1"/>
  <c r="O36" i="1" s="1"/>
  <c r="I36" i="1"/>
  <c r="I38" i="1"/>
  <c r="J38" i="1"/>
  <c r="P38" i="1" s="1"/>
  <c r="H38" i="1"/>
  <c r="H20" i="1"/>
  <c r="I20" i="1"/>
  <c r="J20" i="1"/>
  <c r="R20" i="1" s="1"/>
  <c r="B44" i="22"/>
  <c r="E31" i="1" s="1"/>
  <c r="H37" i="1"/>
  <c r="I37" i="1"/>
  <c r="J37" i="1"/>
  <c r="P37" i="1" s="1"/>
  <c r="H51" i="1"/>
  <c r="I51" i="1"/>
  <c r="J51" i="1"/>
  <c r="O51" i="1" s="1"/>
  <c r="I40" i="1"/>
  <c r="H40" i="1"/>
  <c r="J40" i="1"/>
  <c r="P40" i="1" s="1"/>
  <c r="M18" i="1"/>
  <c r="G18" i="1" s="1"/>
  <c r="B44" i="7"/>
  <c r="E16" i="1" s="1"/>
  <c r="B40" i="6"/>
  <c r="B24" i="6"/>
  <c r="B40" i="5"/>
  <c r="B24" i="5"/>
  <c r="B40" i="4"/>
  <c r="B24" i="4"/>
  <c r="B33" i="3"/>
  <c r="J24" i="1" l="1"/>
  <c r="Q24" i="1" s="1"/>
  <c r="J43" i="1"/>
  <c r="R43" i="1" s="1"/>
  <c r="H43" i="1"/>
  <c r="J26" i="1"/>
  <c r="O26" i="1" s="1"/>
  <c r="J47" i="1"/>
  <c r="O47" i="1" s="1"/>
  <c r="I54" i="1"/>
  <c r="H47" i="1"/>
  <c r="I27" i="1"/>
  <c r="J27" i="1"/>
  <c r="O27" i="1" s="1"/>
  <c r="J29" i="1"/>
  <c r="O29" i="1" s="1"/>
  <c r="J54" i="1"/>
  <c r="O54" i="1" s="1"/>
  <c r="H56" i="1"/>
  <c r="J33" i="1"/>
  <c r="S33" i="1" s="1"/>
  <c r="I26" i="1"/>
  <c r="H45" i="1"/>
  <c r="I53" i="1"/>
  <c r="J57" i="1"/>
  <c r="Q57" i="1" s="1"/>
  <c r="J53" i="1"/>
  <c r="R53" i="1" s="1"/>
  <c r="I57" i="1"/>
  <c r="B44" i="5"/>
  <c r="E14" i="1" s="1"/>
  <c r="U14" i="1" s="1"/>
  <c r="V14" i="1" s="1"/>
  <c r="I56" i="1"/>
  <c r="I49" i="1"/>
  <c r="I39" i="1"/>
  <c r="R37" i="1"/>
  <c r="I25" i="1"/>
  <c r="I44" i="1"/>
  <c r="H17" i="1"/>
  <c r="J23" i="1"/>
  <c r="R23" i="1" s="1"/>
  <c r="J35" i="1"/>
  <c r="O35" i="1" s="1"/>
  <c r="J17" i="1"/>
  <c r="Q17" i="1" s="1"/>
  <c r="I29" i="1"/>
  <c r="H25" i="1"/>
  <c r="J46" i="1"/>
  <c r="Q46" i="1" s="1"/>
  <c r="S47" i="1"/>
  <c r="S37" i="1"/>
  <c r="I46" i="1"/>
  <c r="H44" i="1"/>
  <c r="Q54" i="1"/>
  <c r="I35" i="1"/>
  <c r="U17" i="1"/>
  <c r="V17" i="1" s="1"/>
  <c r="H39" i="1"/>
  <c r="O43" i="1"/>
  <c r="H58" i="1"/>
  <c r="I58" i="1"/>
  <c r="S40" i="1"/>
  <c r="Q47" i="1"/>
  <c r="S28" i="1"/>
  <c r="P41" i="1"/>
  <c r="P39" i="1"/>
  <c r="Q28" i="1"/>
  <c r="O18" i="1"/>
  <c r="S43" i="1"/>
  <c r="R39" i="1"/>
  <c r="O20" i="1"/>
  <c r="P20" i="1"/>
  <c r="S18" i="1"/>
  <c r="Q43" i="1"/>
  <c r="S21" i="1"/>
  <c r="R42" i="1"/>
  <c r="S45" i="1"/>
  <c r="P58" i="1"/>
  <c r="J49" i="1"/>
  <c r="Q49" i="1" s="1"/>
  <c r="S39" i="1"/>
  <c r="O56" i="1"/>
  <c r="J50" i="1"/>
  <c r="O50" i="1" s="1"/>
  <c r="J34" i="1"/>
  <c r="R34" i="1" s="1"/>
  <c r="R25" i="1"/>
  <c r="Q56" i="1"/>
  <c r="I23" i="1"/>
  <c r="Q44" i="1"/>
  <c r="R36" i="1"/>
  <c r="R54" i="1"/>
  <c r="R45" i="1"/>
  <c r="I50" i="1"/>
  <c r="S41" i="1"/>
  <c r="H34" i="1"/>
  <c r="B44" i="4"/>
  <c r="E13" i="1" s="1"/>
  <c r="J13" i="1" s="1"/>
  <c r="S25" i="1"/>
  <c r="S20" i="1"/>
  <c r="R56" i="1"/>
  <c r="S38" i="1"/>
  <c r="S36" i="1"/>
  <c r="O28" i="1"/>
  <c r="S24" i="1"/>
  <c r="P21" i="1"/>
  <c r="O21" i="1"/>
  <c r="O45" i="1"/>
  <c r="R41" i="1"/>
  <c r="H52" i="1"/>
  <c r="I52" i="1"/>
  <c r="R52" i="1"/>
  <c r="S51" i="1"/>
  <c r="Q51" i="1"/>
  <c r="I48" i="1"/>
  <c r="J48" i="1"/>
  <c r="R48" i="1" s="1"/>
  <c r="R47" i="1"/>
  <c r="U16" i="1"/>
  <c r="V16" i="1" s="1"/>
  <c r="H16" i="1"/>
  <c r="I16" i="1"/>
  <c r="J16" i="1"/>
  <c r="S16" i="1" s="1"/>
  <c r="R40" i="1"/>
  <c r="O37" i="1"/>
  <c r="I31" i="1"/>
  <c r="H31" i="1"/>
  <c r="J31" i="1"/>
  <c r="Q31" i="1" s="1"/>
  <c r="O25" i="1"/>
  <c r="O38" i="1"/>
  <c r="R44" i="1"/>
  <c r="O33" i="1"/>
  <c r="S27" i="1"/>
  <c r="U18" i="1"/>
  <c r="V18" i="1" s="1"/>
  <c r="H55" i="1"/>
  <c r="I55" i="1"/>
  <c r="J55" i="1"/>
  <c r="O55" i="1" s="1"/>
  <c r="P52" i="1"/>
  <c r="S26" i="1"/>
  <c r="Q26" i="1"/>
  <c r="R24" i="1"/>
  <c r="S42" i="1"/>
  <c r="R58" i="1"/>
  <c r="H19" i="1"/>
  <c r="J19" i="1"/>
  <c r="R19" i="1" s="1"/>
  <c r="I19" i="1"/>
  <c r="O44" i="1"/>
  <c r="R27" i="1"/>
  <c r="I32" i="1"/>
  <c r="J32" i="1"/>
  <c r="R32" i="1" s="1"/>
  <c r="H32" i="1"/>
  <c r="R26" i="1"/>
  <c r="O24" i="1"/>
  <c r="R29" i="1"/>
  <c r="B44" i="6"/>
  <c r="E15" i="1" s="1"/>
  <c r="R51" i="1"/>
  <c r="R38" i="1"/>
  <c r="P36" i="1"/>
  <c r="J22" i="1"/>
  <c r="Q22" i="1" s="1"/>
  <c r="H22" i="1"/>
  <c r="I22" i="1"/>
  <c r="R18" i="1"/>
  <c r="J30" i="1"/>
  <c r="Q30" i="1" s="1"/>
  <c r="I30" i="1"/>
  <c r="H30" i="1"/>
  <c r="Q42" i="1"/>
  <c r="S58" i="1"/>
  <c r="P29" i="1"/>
  <c r="O40" i="1"/>
  <c r="P18" i="1"/>
  <c r="M19" i="1"/>
  <c r="G19" i="1" s="1"/>
  <c r="B2" i="3"/>
  <c r="B39" i="3"/>
  <c r="B36" i="3"/>
  <c r="B30" i="3"/>
  <c r="B23" i="3"/>
  <c r="B20" i="3"/>
  <c r="B17" i="3"/>
  <c r="B14" i="3"/>
  <c r="B11" i="3"/>
  <c r="B8" i="3"/>
  <c r="O53" i="1" l="1"/>
  <c r="P17" i="1"/>
  <c r="S53" i="1"/>
  <c r="P27" i="1"/>
  <c r="O57" i="1"/>
  <c r="S57" i="1"/>
  <c r="S29" i="1"/>
  <c r="S54" i="1"/>
  <c r="R33" i="1"/>
  <c r="J14" i="1"/>
  <c r="O14" i="1" s="1"/>
  <c r="H14" i="1"/>
  <c r="S23" i="1"/>
  <c r="I14" i="1"/>
  <c r="Q23" i="1"/>
  <c r="O23" i="1"/>
  <c r="O13" i="1"/>
  <c r="P35" i="1"/>
  <c r="S17" i="1"/>
  <c r="R35" i="1"/>
  <c r="S35" i="1"/>
  <c r="R17" i="1"/>
  <c r="O17" i="1"/>
  <c r="S46" i="1"/>
  <c r="S31" i="1"/>
  <c r="R49" i="1"/>
  <c r="R46" i="1"/>
  <c r="O46" i="1"/>
  <c r="S49" i="1"/>
  <c r="O49" i="1"/>
  <c r="Q34" i="1"/>
  <c r="R16" i="1"/>
  <c r="O16" i="1"/>
  <c r="S13" i="1"/>
  <c r="P13" i="1"/>
  <c r="Q13" i="1"/>
  <c r="H13" i="1"/>
  <c r="U13" i="1"/>
  <c r="V13" i="1" s="1"/>
  <c r="I13" i="1"/>
  <c r="O19" i="1"/>
  <c r="P50" i="1"/>
  <c r="S50" i="1"/>
  <c r="R22" i="1"/>
  <c r="O32" i="1"/>
  <c r="R13" i="1"/>
  <c r="Q19" i="1"/>
  <c r="Q16" i="1"/>
  <c r="S34" i="1"/>
  <c r="O34" i="1"/>
  <c r="R50" i="1"/>
  <c r="O48" i="1"/>
  <c r="S48" i="1"/>
  <c r="Q55" i="1"/>
  <c r="R30" i="1"/>
  <c r="O30" i="1"/>
  <c r="O22" i="1"/>
  <c r="S32" i="1"/>
  <c r="S19" i="1"/>
  <c r="R55" i="1"/>
  <c r="R31" i="1"/>
  <c r="O31" i="1"/>
  <c r="S30" i="1"/>
  <c r="S22" i="1"/>
  <c r="U15" i="1"/>
  <c r="V15" i="1" s="1"/>
  <c r="H15" i="1"/>
  <c r="I15" i="1"/>
  <c r="J15" i="1"/>
  <c r="R15" i="1" s="1"/>
  <c r="Q15" i="1"/>
  <c r="P15" i="1"/>
  <c r="P32" i="1"/>
  <c r="S55" i="1"/>
  <c r="P16" i="1"/>
  <c r="U19" i="1"/>
  <c r="V19" i="1" s="1"/>
  <c r="P19" i="1"/>
  <c r="M20" i="1"/>
  <c r="B2" i="5"/>
  <c r="B2" i="4"/>
  <c r="B24" i="3"/>
  <c r="B40" i="3"/>
  <c r="B44" i="3" s="1"/>
  <c r="E12" i="1" s="1"/>
  <c r="R14" i="1" l="1"/>
  <c r="Q14" i="1"/>
  <c r="P14" i="1"/>
  <c r="S14" i="1"/>
  <c r="H12" i="1"/>
  <c r="U12" i="1"/>
  <c r="V12" i="1" s="1"/>
  <c r="I12" i="1"/>
  <c r="J12" i="1"/>
  <c r="S12" i="1" s="1"/>
  <c r="G20" i="1"/>
  <c r="Q20" i="1" s="1"/>
  <c r="U20" i="1"/>
  <c r="V20" i="1" s="1"/>
  <c r="O15" i="1"/>
  <c r="S15" i="1"/>
  <c r="M21" i="1"/>
  <c r="M22" i="1"/>
  <c r="B2" i="7"/>
  <c r="B2" i="6"/>
  <c r="R12" i="1" l="1"/>
  <c r="O12" i="1"/>
  <c r="G22" i="1"/>
  <c r="P22" i="1" s="1"/>
  <c r="U22" i="1"/>
  <c r="V22" i="1" s="1"/>
  <c r="P12" i="1"/>
  <c r="Q12" i="1"/>
  <c r="G21" i="1"/>
  <c r="Q21" i="1" s="1"/>
  <c r="U21" i="1"/>
  <c r="V21" i="1" s="1"/>
  <c r="M23" i="1"/>
  <c r="B2" i="8"/>
  <c r="B2" i="9"/>
  <c r="G23" i="1" l="1"/>
  <c r="P23" i="1" s="1"/>
  <c r="U23" i="1"/>
  <c r="V23" i="1" s="1"/>
  <c r="M24" i="1"/>
  <c r="B2" i="10"/>
  <c r="G24" i="1" l="1"/>
  <c r="P24" i="1" s="1"/>
  <c r="U24" i="1"/>
  <c r="V24" i="1" s="1"/>
  <c r="M25" i="1"/>
  <c r="B2" i="11"/>
  <c r="G25" i="1" l="1"/>
  <c r="P25" i="1" s="1"/>
  <c r="U25" i="1"/>
  <c r="V25" i="1" s="1"/>
  <c r="M26" i="1"/>
  <c r="B2" i="12"/>
  <c r="G26" i="1" l="1"/>
  <c r="P26" i="1" s="1"/>
  <c r="U26" i="1"/>
  <c r="V26" i="1" s="1"/>
  <c r="M27" i="1"/>
  <c r="B2" i="15"/>
  <c r="B2" i="13"/>
  <c r="B2" i="14"/>
  <c r="G27" i="1" l="1"/>
  <c r="Q27" i="1" s="1"/>
  <c r="U27" i="1"/>
  <c r="V27" i="1" s="1"/>
  <c r="M28" i="1"/>
  <c r="B2" i="16"/>
  <c r="G28" i="1" l="1"/>
  <c r="P28" i="1" s="1"/>
  <c r="U28" i="1"/>
  <c r="V28" i="1" s="1"/>
  <c r="M29" i="1"/>
  <c r="G29" i="1" s="1"/>
  <c r="B2" i="17"/>
  <c r="Q29" i="1" l="1"/>
  <c r="U29" i="1"/>
  <c r="V29" i="1" s="1"/>
  <c r="M30" i="1"/>
  <c r="B2" i="18"/>
  <c r="G30" i="1" l="1"/>
  <c r="P30" i="1" s="1"/>
  <c r="U30" i="1"/>
  <c r="V30" i="1" s="1"/>
  <c r="M31" i="1"/>
  <c r="B2" i="19"/>
  <c r="G31" i="1" l="1"/>
  <c r="P31" i="1" s="1"/>
  <c r="U31" i="1"/>
  <c r="V31" i="1" s="1"/>
  <c r="M32" i="1"/>
  <c r="B2" i="20"/>
  <c r="G32" i="1" l="1"/>
  <c r="Q32" i="1" s="1"/>
  <c r="U32" i="1"/>
  <c r="V32" i="1" s="1"/>
  <c r="M33" i="1"/>
  <c r="B2" i="21"/>
  <c r="G33" i="1" l="1"/>
  <c r="U33" i="1"/>
  <c r="V33" i="1" s="1"/>
  <c r="M34" i="1"/>
  <c r="G34" i="1" s="1"/>
  <c r="B2" i="22"/>
  <c r="P33" i="1" l="1"/>
  <c r="Q33" i="1"/>
  <c r="U34" i="1"/>
  <c r="V34" i="1" s="1"/>
  <c r="M35" i="1"/>
  <c r="P34" i="1"/>
  <c r="B2" i="24"/>
  <c r="G35" i="1" l="1"/>
  <c r="Q35" i="1" s="1"/>
  <c r="U35" i="1"/>
  <c r="V35" i="1" s="1"/>
  <c r="M36" i="1"/>
  <c r="B2" i="25"/>
  <c r="G36" i="1" l="1"/>
  <c r="Q36" i="1" s="1"/>
  <c r="U36" i="1"/>
  <c r="V36" i="1" s="1"/>
  <c r="M37" i="1"/>
  <c r="B2" i="26"/>
  <c r="G37" i="1" l="1"/>
  <c r="Q37" i="1" s="1"/>
  <c r="U37" i="1"/>
  <c r="V37" i="1" s="1"/>
  <c r="M38" i="1"/>
  <c r="B2" i="27"/>
  <c r="G38" i="1" l="1"/>
  <c r="Q38" i="1" s="1"/>
  <c r="U38" i="1"/>
  <c r="V38" i="1" s="1"/>
  <c r="M39" i="1"/>
  <c r="B2" i="28"/>
  <c r="G39" i="1" l="1"/>
  <c r="Q39" i="1" s="1"/>
  <c r="U39" i="1"/>
  <c r="V39" i="1" s="1"/>
  <c r="M40" i="1"/>
  <c r="B2" i="29"/>
  <c r="G40" i="1" l="1"/>
  <c r="Q40" i="1" s="1"/>
  <c r="U40" i="1"/>
  <c r="V40" i="1" s="1"/>
  <c r="M41" i="1"/>
  <c r="B2" i="30"/>
  <c r="G41" i="1" l="1"/>
  <c r="O41" i="1" s="1"/>
  <c r="U41" i="1"/>
  <c r="V41" i="1" s="1"/>
  <c r="M42" i="1"/>
  <c r="B2" i="31"/>
  <c r="G42" i="1" l="1"/>
  <c r="O42" i="1" s="1"/>
  <c r="U42" i="1"/>
  <c r="V42" i="1" s="1"/>
  <c r="M43" i="1"/>
  <c r="B2" i="32"/>
  <c r="G43" i="1" l="1"/>
  <c r="P43" i="1" s="1"/>
  <c r="U43" i="1"/>
  <c r="V43" i="1" s="1"/>
  <c r="M44" i="1"/>
  <c r="G44" i="1" s="1"/>
  <c r="B2" i="34"/>
  <c r="U44" i="1" l="1"/>
  <c r="V44" i="1" s="1"/>
  <c r="M45" i="1"/>
  <c r="P44" i="1"/>
  <c r="B2" i="35"/>
  <c r="G45" i="1" l="1"/>
  <c r="P45" i="1" s="1"/>
  <c r="U45" i="1"/>
  <c r="V45" i="1" s="1"/>
  <c r="M46" i="1"/>
  <c r="B2" i="36"/>
  <c r="G46" i="1" l="1"/>
  <c r="P46" i="1" s="1"/>
  <c r="U46" i="1"/>
  <c r="V46" i="1" s="1"/>
  <c r="M47" i="1"/>
  <c r="B2" i="37"/>
  <c r="G47" i="1" l="1"/>
  <c r="P47" i="1" s="1"/>
  <c r="U47" i="1"/>
  <c r="V47" i="1" s="1"/>
  <c r="M48" i="1"/>
  <c r="B2" i="38"/>
  <c r="G48" i="1" l="1"/>
  <c r="U48" i="1"/>
  <c r="V48" i="1" s="1"/>
  <c r="M49" i="1"/>
  <c r="B2" i="39"/>
  <c r="P48" i="1" l="1"/>
  <c r="Q48" i="1"/>
  <c r="G49" i="1"/>
  <c r="P49" i="1" s="1"/>
  <c r="U49" i="1"/>
  <c r="V49" i="1" s="1"/>
  <c r="M50" i="1"/>
  <c r="B2" i="40"/>
  <c r="G50" i="1" l="1"/>
  <c r="Q50" i="1" s="1"/>
  <c r="U50" i="1"/>
  <c r="V50" i="1" s="1"/>
  <c r="M51" i="1"/>
  <c r="B2" i="41"/>
  <c r="G51" i="1" l="1"/>
  <c r="P51" i="1" s="1"/>
  <c r="U51" i="1"/>
  <c r="V51" i="1" s="1"/>
  <c r="M52" i="1"/>
  <c r="B2" i="42"/>
  <c r="G52" i="1" l="1"/>
  <c r="U52" i="1"/>
  <c r="V52" i="1" s="1"/>
  <c r="M53" i="1"/>
  <c r="B2" i="43"/>
  <c r="O52" i="1" l="1"/>
  <c r="Q52" i="1"/>
  <c r="G53" i="1"/>
  <c r="U53" i="1"/>
  <c r="V53" i="1" s="1"/>
  <c r="M54" i="1"/>
  <c r="B2" i="44"/>
  <c r="P53" i="1" l="1"/>
  <c r="Q53" i="1"/>
  <c r="G54" i="1"/>
  <c r="P54" i="1" s="1"/>
  <c r="U54" i="1"/>
  <c r="V54" i="1" s="1"/>
  <c r="M55" i="1"/>
  <c r="B2" i="45"/>
  <c r="G55" i="1" l="1"/>
  <c r="P55" i="1" s="1"/>
  <c r="U55" i="1"/>
  <c r="V55" i="1" s="1"/>
  <c r="M56" i="1"/>
  <c r="B2" i="46"/>
  <c r="G56" i="1" l="1"/>
  <c r="P56" i="1" s="1"/>
  <c r="U56" i="1"/>
  <c r="V56" i="1" s="1"/>
  <c r="M57" i="1"/>
  <c r="B2" i="47"/>
  <c r="G57" i="1" l="1"/>
  <c r="U57" i="1"/>
  <c r="V57" i="1" s="1"/>
  <c r="M58" i="1"/>
  <c r="G58" i="1" s="1"/>
  <c r="B2" i="48"/>
  <c r="P57" i="1" l="1"/>
  <c r="R57" i="1"/>
  <c r="U58" i="1"/>
  <c r="V58" i="1" s="1"/>
  <c r="Q58" i="1"/>
  <c r="B2" i="49"/>
  <c r="B2" i="50" l="1"/>
  <c r="B2" i="52" l="1"/>
  <c r="B2" i="5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1"/>
        </x15:connection>
      </ext>
    </extLst>
  </connection>
  <connection id="3" xr16:uid="{00000000-0015-0000-FFFF-FFFF02000000}"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1"/>
        </x15:connection>
      </ext>
    </extLst>
  </connection>
  <connection id="4" xr16:uid="{00000000-0015-0000-FFFF-FFFF03000000}"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1"/>
        </x15:connection>
      </ext>
    </extLst>
  </connection>
</connections>
</file>

<file path=xl/sharedStrings.xml><?xml version="1.0" encoding="utf-8"?>
<sst xmlns="http://schemas.openxmlformats.org/spreadsheetml/2006/main" count="9875" uniqueCount="364">
  <si>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</si>
  <si>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</si>
  <si>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</si>
  <si>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</si>
  <si>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</si>
  <si>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</si>
  <si>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</si>
  <si>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</si>
  <si>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</si>
  <si>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</si>
  <si>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</si>
  <si>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</si>
  <si>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</si>
  <si>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</si>
  <si>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</si>
  <si>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</si>
  <si>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</si>
  <si>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</si>
  <si>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</si>
  <si>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</si>
  <si>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</si>
  <si>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</si>
  <si>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</si>
  <si>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</si>
  <si>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</si>
  <si>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degli alloggi pubblici</t>
  </si>
  <si>
    <t>Vigilanza sulla circolazione e la sosta</t>
  </si>
  <si>
    <t>Affidamenti in house</t>
  </si>
  <si>
    <t>Controlli sull'uso del territorio</t>
  </si>
  <si>
    <t>Indice schede per la valutazione del rischio</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</si>
  <si>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</si>
  <si>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</si>
  <si>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</si>
  <si>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</si>
  <si>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</si>
  <si>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</si>
  <si>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</si>
  <si>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</si>
  <si>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</si>
  <si>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</si>
  <si>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</si>
  <si>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</si>
  <si>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</si>
  <si>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</si>
  <si>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</si>
  <si>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</si>
  <si>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</si>
  <si>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</si>
  <si>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</si>
  <si>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</si>
  <si>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</si>
  <si>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</si>
  <si>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</si>
  <si>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</si>
  <si>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</si>
  <si>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</si>
  <si>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</si>
  <si>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</si>
  <si>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</si>
  <si>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</si>
  <si>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</si>
  <si>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</si>
  <si>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</si>
  <si>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</si>
  <si>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</si>
  <si>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</si>
  <si>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</si>
  <si>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</si>
  <si>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</si>
  <si>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</si>
  <si>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</si>
  <si>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</si>
  <si>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</si>
  <si>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</si>
  <si>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</si>
  <si>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</si>
  <si>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</si>
  <si>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</si>
  <si>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</si>
  <si>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</si>
  <si>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</si>
  <si>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</si>
  <si>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</si>
  <si>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</si>
  <si>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</si>
  <si>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</si>
  <si>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</si>
  <si>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</si>
  <si>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</si>
  <si>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</si>
  <si>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</si>
  <si>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</si>
  <si>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</si>
  <si>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</si>
  <si>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</si>
  <si>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</si>
  <si>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</si>
  <si>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</si>
  <si>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</si>
  <si>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</si>
  <si>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</si>
  <si>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</si>
  <si>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</si>
  <si>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</si>
  <si>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</si>
  <si>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</si>
  <si>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</si>
  <si>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</si>
  <si>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</si>
  <si>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</si>
  <si>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</si>
  <si>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</si>
  <si>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</si>
  <si>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</si>
  <si>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</si>
  <si>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</si>
  <si>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</si>
  <si>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</si>
  <si>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</si>
  <si>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Gestione del protocollo</t>
  </si>
  <si>
    <t>Gestione dell'archivio</t>
  </si>
  <si>
    <t>Organizzazione eventi</t>
  </si>
  <si>
    <t>Formazione di determinazioni, ordinanze, decreti ed altri atti amministrativi</t>
  </si>
  <si>
    <t>Designazione dei rappresentanti dell'ente presso enti, società, fondazioni</t>
  </si>
  <si>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</si>
  <si>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</si>
  <si>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</si>
  <si>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</si>
  <si>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</si>
  <si>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</si>
  <si>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</si>
  <si>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</si>
  <si>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</si>
  <si>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</si>
  <si>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</si>
  <si>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</si>
  <si>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</si>
  <si>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</si>
  <si>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</si>
  <si>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</si>
  <si>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</si>
  <si>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</si>
  <si>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</si>
  <si>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</si>
  <si>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</si>
  <si>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</si>
  <si>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</si>
  <si>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</si>
  <si>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</si>
  <si>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</si>
  <si>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</si>
  <si>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</si>
  <si>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</si>
  <si>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</si>
  <si>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</si>
  <si>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</si>
  <si>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</si>
  <si>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</si>
  <si>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</si>
  <si>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</si>
  <si>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38 - Formazione di determinazioni, ordinanze, decreti ed altri atti amministrativi</t>
  </si>
  <si>
    <t>39 - Designazione dei rappresentanti dell'ente presso enti, società, fondazioni</t>
  </si>
  <si>
    <t>43 - Gestione degli alloggi pubblici</t>
  </si>
  <si>
    <t>47 - Affidamenti in house</t>
  </si>
  <si>
    <t>48 - Controlli sull'uso del territorio</t>
  </si>
  <si>
    <t>Misure riduzione rischio inserite</t>
  </si>
  <si>
    <t>Processo analizzato</t>
  </si>
  <si>
    <t>Misure per la riduzione del rischio</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</si>
  <si>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</si>
  <si>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</si>
  <si>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</si>
  <si>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</si>
  <si>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</si>
  <si>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</si>
  <si>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</si>
  <si>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</si>
  <si>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</si>
  <si>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</si>
  <si>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</si>
  <si>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</si>
  <si>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</si>
  <si>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</si>
  <si>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</si>
  <si>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</si>
  <si>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</si>
  <si>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</si>
  <si>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</si>
  <si>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</si>
  <si>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</si>
  <si>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</si>
  <si>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</si>
  <si>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</si>
  <si>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</si>
  <si>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t>
  </si>
  <si>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</si>
  <si>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</si>
  <si>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</si>
  <si>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</si>
  <si>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</si>
  <si>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</si>
  <si>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</si>
  <si>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Le graduatorie per l'assegnazione degli alloggi popolari dovranno essere redatte esclusivamente da soggetti terzi rispetto ai dipendenti dell'ufficio. Ci si rivolga prioritariamente alle prestazioni di esperti di comuni e agenzie autonome.</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</si>
  <si>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</si>
  <si>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</si>
  <si>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</si>
  <si>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</si>
  <si>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</si>
  <si>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</si>
  <si>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</si>
  <si>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</si>
  <si>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</si>
  <si>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</si>
  <si>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Registrazioni e rilascio certificazioni in materia anagrafica ed elettorale</t>
  </si>
  <si>
    <t xml:space="preserve">Attività di certificazione di idoneità abitativa per cittadini stranieri </t>
  </si>
  <si>
    <t>Cancellazione anagrafica per irreperibilità</t>
  </si>
  <si>
    <t>Verifica delle operazioni compiute degli ufficiali d'anagrafe. Verifica del rispetto delle procedure previste dal manuale delle qualità.</t>
  </si>
  <si>
    <t xml:space="preserve">Rilascio nuove residenze </t>
  </si>
  <si>
    <t xml:space="preserve">Trascrizioni sui registri di Stato Civile </t>
  </si>
  <si>
    <t>Verifica morosità entrate patrimoniali</t>
  </si>
  <si>
    <t>Monitoraggio semestrale sul tasso di morosità dei canoni dovuti all'Ente per la locazione di immobili. Report semestrale al RPCT sulle situazioni verificate</t>
  </si>
  <si>
    <t>15 - Verifica morosità entrate patrimoniali</t>
  </si>
  <si>
    <t xml:space="preserve">44 - Borse di studio </t>
  </si>
  <si>
    <t>49 - Registrazioni e rilascio certificazioni in materia anagrafica ed elettorale</t>
  </si>
  <si>
    <t xml:space="preserve">50 - Attività di certificazione di idoneità abitativa per cittadini stranieri </t>
  </si>
  <si>
    <t>51 - Cancellazione anagrafica per irreperibilità</t>
  </si>
  <si>
    <t xml:space="preserve">52 - Rilascio nuove residenze </t>
  </si>
  <si>
    <t xml:space="preserve">53 - Trascrizioni sui registri di Stato Civile </t>
  </si>
  <si>
    <t>Report semestrale sul numero di richieste di certificazione di idoneità alloggi pervenute e sul numero di certificazioni rilasciate e diniegate.</t>
  </si>
  <si>
    <t>Rispetto delle procedure previste dal manuale sulla  qualità.</t>
  </si>
  <si>
    <t>Autorizzazioni al funzionamento e accreditamento unità offerta sociale</t>
  </si>
  <si>
    <t>Rapporto semestrale al responsabile al anticorruzione delle richieste pervenute e delle autorizzazioni concesse e dinigate.</t>
  </si>
  <si>
    <t>22 - Autorizzazioni al funzionamento e accreditamento unità offerta sociale</t>
  </si>
  <si>
    <t>Verifica a cura del dirigente/responsabile del procedimento, di concerto con l'ufficio tributi e la polizia locale, della veridicità delle dichiarazioni rese dal soggetto beneficiario.</t>
  </si>
  <si>
    <t xml:space="preserve">36 - Ammissioni alle agevolazioni in materia socio assistenziale contributi per pagamento retta servizi socio-sanitari </t>
  </si>
  <si>
    <t>Erogazioni contributi e sussidi buoni - vaucher regionali</t>
  </si>
  <si>
    <t>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t>
  </si>
  <si>
    <t>37 - Erogazioni contributi e sussidi buoni - vaucher regionali</t>
  </si>
  <si>
    <t>Autorizzazioni al personale</t>
  </si>
  <si>
    <t>41 - Autorizzazioni al personale</t>
  </si>
  <si>
    <t>Adeguata e analitica motivazione dell'atto e degli interventi da attuare sugli immobili comunali. Pubblicazione sul sito istituzionale del Comune del soggetto/beneficiario e dell'importo economico.</t>
  </si>
  <si>
    <t xml:space="preserve">Controllo servizi esternalizzati </t>
  </si>
  <si>
    <t xml:space="preserve">Esercizio del controllo analogo sugli Enti/Società che gestiscono i servizi esternalizzati. Indagine di Customer Satifisaction. </t>
  </si>
  <si>
    <t xml:space="preserve">46 - Controllo servizi esternalizzati </t>
  </si>
  <si>
    <t xml:space="preserve">Procedimento disciplinare </t>
  </si>
  <si>
    <t>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t>
  </si>
  <si>
    <t xml:space="preserve">54 - Procedimento disciplinare </t>
  </si>
  <si>
    <t xml:space="preserve">Controllo affissioni abusive </t>
  </si>
  <si>
    <t>Gestione delle segnalazioni da parte del Dirigente. Verifica della corretta applicazione del regolamento e delle sanzioni previste.</t>
  </si>
  <si>
    <t xml:space="preserve">55 - Controllo affissioni abusive </t>
  </si>
  <si>
    <t xml:space="preserve">Adeguata e analitica movitrazione dell'atto e degli interventi da attuare sugli immobili comunali. Pubblicazione sul sito istituzionale del comune del soggetto/beneficiario e dell'importo economico </t>
  </si>
  <si>
    <t>56 - Indenizzi, risarcimenti e rimborsi</t>
  </si>
  <si>
    <t xml:space="preserve">Variante in corso di esecuzione del contratto </t>
  </si>
  <si>
    <t>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t>
  </si>
  <si>
    <t xml:space="preserve">40 - Variante in corso di esecuzione del contratto </t>
  </si>
  <si>
    <t>Subbapalto</t>
  </si>
  <si>
    <t>Per i subbapalti di importo superiori al 5% delle prestazioni affidate o superiori a 100.000,00 euro, trasmissine dell'atto di autorizzazione subbapalto al RPC, così da permettere la tempestività conoscenza e verifica dell'osservanza delle disposizine di legge in materia di subbapalti.</t>
  </si>
  <si>
    <t>57 - Subbapalto</t>
  </si>
  <si>
    <t>Utilizzo di rimedi di risoluzione delle controversie alternativi a quelli giurisdizionali durante la fase di esecuzione del contratto</t>
  </si>
  <si>
    <t>Obbligo di adeguata motivazione dell'atto di scelta delle modalità risolutive delle controversie con esplicita.</t>
  </si>
  <si>
    <t>58 - Utilizzo di rimedi di risoluzione delle controversie alternativi a quelli giurisdizionali durante la fase di esecuzione del contratto</t>
  </si>
  <si>
    <t xml:space="preserve">Autorizzazioni lavori </t>
  </si>
  <si>
    <t>Rapporto semestrale alla responsabile anticorruzione delle richieste pervenute e delle autorizzazioni concesse e dinegate</t>
  </si>
  <si>
    <t xml:space="preserve">59 - Autorizzazioni lavori </t>
  </si>
  <si>
    <t>Rilascio di autorizzazioni commerciali (apertura, trasferimento, ampliamento o riduzione della superficie di vendita di una media/grande struttura di vendita).</t>
  </si>
  <si>
    <t>Standardizzazione delle procedure e gestione dei procedimenti tramite applicazione telmatica  SUAP. Verifica del rispetto dei tempi fissati per la conclusione del procedimento. Rapporti periodici al RPCT</t>
  </si>
  <si>
    <t>60 - Rilascio di autorizzazioni commerciali (apertura, trasferimento, ampliamento o riduzione della superficie di vendita di una media/grande struttura di vendita).</t>
  </si>
  <si>
    <t>Concessione/Comodato in uso locali e  beni comuali</t>
  </si>
  <si>
    <t>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t>
  </si>
  <si>
    <t>61 - Concessione/Comodato in uso locali e  beni comuali</t>
  </si>
  <si>
    <t xml:space="preserve">Gestione contrattuali e accertamenti di infrazione in materia di commercio </t>
  </si>
  <si>
    <t>Monitoraggi dei controlli effettuati mediante registrazione dei dati efferenti ad ogni controllo effettuato. Verifica delle fasi e degli adempimenti conseguenti. Verifica del rispetto dei termini relazione semestrale al RPCT.</t>
  </si>
  <si>
    <t xml:space="preserve">62 - Gestione contrattuali e accertamenti di infrazione in materia di commercio </t>
  </si>
  <si>
    <t>S.C.I.A. Inerenti l'Edilizia</t>
  </si>
  <si>
    <t>Controllo dello stato nei luogi nei termini, informazione semestrale al responsabile anticorruzione delle richieste e dei controlli effettuati e loro risultanze (20% a campione). Rispetto delle procedure previste dal manuale sulla qualità.</t>
  </si>
  <si>
    <t>63 - S.C.I.A. Inerenti l'Edilizia</t>
  </si>
  <si>
    <t>Comunicazioni per attività edilizia libera</t>
  </si>
  <si>
    <t>Informazione semestrale al responsabile anticorruzione delle richieste e dei controlli effettuati e loro risultanze.</t>
  </si>
  <si>
    <t>64 - Comunicazioni per attività edilizia libera</t>
  </si>
  <si>
    <t>S.C.I.A. inerenti le attività produttive</t>
  </si>
  <si>
    <t>Controllo dei requisiti dichiarati (20% a campione). Informazione semestrale al responsabile anticorruzione delle richieste e dei controlli effettuati e loro risutltanze. Rispetto delle procedure previste dal manuale sulla qualità.</t>
  </si>
  <si>
    <t>65 - S.C.I.A. inerenti le attività produttive</t>
  </si>
  <si>
    <t xml:space="preserve">Occupazione d'urgenza </t>
  </si>
  <si>
    <t xml:space="preserve">Adeguata e analitica motivazione dell'atto e degli interveni da attuare sugli iimmobili comunali. Report semestrale al RPCT </t>
  </si>
  <si>
    <t xml:space="preserve">66 - Occupazione d'urgenza </t>
  </si>
  <si>
    <t xml:space="preserve">Affrancazion e trasformazione diritto superficie </t>
  </si>
  <si>
    <t>Predeterminazione delle modalità per l'eliminazine dei vincoli relativ al prezzo massimo di cessione gravanti sugli allogi realizzati in aree PEEP e contesuale definizione dello  Schema di Convenzione integrativa per l'affrancazione di tali vincoli. Verifica che il corrispettivo di affrancazione e trasformazione del diritto di superficie sia calcolato nel rispetto dell'articolo 31 comma 48 della Legge 448/98 e della giurisprudenza contabile.</t>
  </si>
  <si>
    <t xml:space="preserve">68 - Affrancazion e trasformazione diritto superficie </t>
  </si>
  <si>
    <t xml:space="preserve">Approvazione stato avanzameno lavori </t>
  </si>
  <si>
    <t>Con la supervisione del dirigente, verifica documentale in corociata con accertamento sul reale stato di attuazione dei lavori. Verifica nel rispetto delle norme del CSA.</t>
  </si>
  <si>
    <t xml:space="preserve">69 - Approvazione stato avanzameno lavori </t>
  </si>
  <si>
    <t xml:space="preserve">Collaudi lavori pubblici </t>
  </si>
  <si>
    <t>Con la supervisione del Dirigente, verifica documentale incrociata con accertamento sul reale stato di attuazione dei lavori. Verifica del reale stato di realizzazione dei lavori</t>
  </si>
  <si>
    <t xml:space="preserve">70 - Collaudi lavori pubblici </t>
  </si>
  <si>
    <t>Collaudi ed acquisizione opere di urbanizzazione</t>
  </si>
  <si>
    <t>71 - Collaudi ed acquisizione opere di urbanizzazione</t>
  </si>
  <si>
    <t>Lavori di somma urgenza</t>
  </si>
  <si>
    <t>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t>
  </si>
  <si>
    <t>72 - Lavori di somma urgenza</t>
  </si>
  <si>
    <t>Cerficati di agibilità</t>
  </si>
  <si>
    <t>Verifica del rispetto delle procedure previste dal manuale della qualita. Report semestrale al RPC sul rilascio e tempi medi.</t>
  </si>
  <si>
    <t>73 - Cerficati di agibilità</t>
  </si>
  <si>
    <t>Certificati destinazione urbanistica</t>
  </si>
  <si>
    <t>Rispetto delle procedure previste dal manuale della qualità; Report semestrale al RPC sul rilascio e tempi medi.</t>
  </si>
  <si>
    <t>74 - Certificati destinazione urbanistica</t>
  </si>
  <si>
    <t>Pubblicità dei criteri adottati dall'Amministrazione e verifica della corretta applicazione. Controlli a campione.</t>
  </si>
  <si>
    <t>Archiviazione verbali di violazione delle norme del codice della strada, regolamenti e ordinanze di competenza della PL</t>
  </si>
  <si>
    <t>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t>
  </si>
  <si>
    <t>75 - Archiviazione verbali di violazione delle norme del codice della strada, regolamenti e ordinanze di competenza della PL</t>
  </si>
  <si>
    <t>Rimborsi di sanzioni non dovute</t>
  </si>
  <si>
    <t>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t>
  </si>
  <si>
    <t>76 - Rimborsi di sanzioni non dovute</t>
  </si>
  <si>
    <t>Rispetto delle procedure previste dal manuale sulla qualità. Verifica periodica, a cura del Dirigente dei chilometri percorsi, consumo di carburante stato di manutenzione.</t>
  </si>
  <si>
    <t>77 - Attività di gestione e dei mezzi assegnati in dotazione della Direzione della Polizia eLocale e vigilanza sul loro corretto uso</t>
  </si>
  <si>
    <t xml:space="preserve">Assegnazione di posteggi mercati settimanali e mensili </t>
  </si>
  <si>
    <t>Verifica del rispetto dei criteri regolamentari nell'assegnazione e osservanza dei principi di trasparenza. Pubblicazione sul sito internet istituzionale.</t>
  </si>
  <si>
    <t xml:space="preserve">78 - Assegnazione di posteggi mercati settimanali e mensili </t>
  </si>
  <si>
    <t xml:space="preserve">Rilascio contrassegno invalidi </t>
  </si>
  <si>
    <t>Verifica del prospetto delle procedure prevista dal mauale della qqualità. Report semestarale al RPC sul riòascio e tempi medi di evasione delle richeste pervenute.</t>
  </si>
  <si>
    <t xml:space="preserve">79 - Rilascio contrassegno invalidi </t>
  </si>
  <si>
    <t xml:space="preserve">Rilascio stallo di sosta per invalidi </t>
  </si>
  <si>
    <t>Verifica del prospetto delle procedure prevista dal mauale della qqualità. Report semestarale al RPC sul riòascio e tempi medi di evasione delle richeste pervenute e delle autorizzazioni concesse e non.</t>
  </si>
  <si>
    <t xml:space="preserve">80 - Rilascio stallo di sosta per invalidi </t>
  </si>
  <si>
    <t>Nuova scheda</t>
  </si>
  <si>
    <t xml:space="preserve">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
-l'acquisizione dichiarazione assenza di cause di incompatibilità e inconferibilità
- il rispetto degli obblighi previsti codice di comportamento dell’ente 
-le motivazioni che possano avere determinato la eventuale ridefinizione dei requisiti per la partecipazione 
-le motivazioni che possano avere generato eventuali revoche del bando
-l’incarico componente della commissione esaminatrice
-l’assenza conflitto di interesse
- il rispetto dei vincoli normativi
- il rispetto dei vincoli di spesa
- la conferibilità dell’incarico di componente commissione
- l’adeguatezza dei criteri di accesso
- i requisiti professionali
- il rispetto obblighi di trasparenza
</t>
  </si>
  <si>
    <t xml:space="preserve">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-l'attribuzione incarico con previsioni di verifica (cronoprogramma attuativo) 
-l'estensione del rispetto degli obblighi previsti codice di comportamento dell’ente
-l'assenza conflitto di interessi
-l'acquisizione all’atto dell’incarico della dichiarazione di assenza di incompatibilità 
-il rispetto degli obblighi di trasparenza e pubblicazione
-la pubblicazione tempestiva nel link “Amministrazione Trasparente” comprensivo di curriculum vitae dell’incaricato, della dichiarazione di assenza incompatibilità/inconferibilità e del compenso previsto
</t>
  </si>
  <si>
    <t>Occorre adottare ogni misura possibile affinché le commissioni di concorso operino nella massima trasparenza, disponendo la pubblicazione più ampia e tempestiva possibile dei verbali di concorso.</t>
  </si>
  <si>
    <t>Occorre verificare il conferimento dell'incarico mediante procedura a evidenza pubblica,l'estensione del rispetto degli obblighi previsti codice di comportamento dell’ente, l'assenza conflitto di interessi e la dichiarazione di assenza di incompatibilità</t>
  </si>
  <si>
    <t xml:space="preserve">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
-la specificazione dei criteri di aggiudicazione in modo da assicurare la qualità della prestazione richiesta
-la definizione certa e puntuale dell'oggetto della prestazione, con riferimento a tempi, dimensioni e modalità di attuazione a cui ricollegare il diritto alla controprestazione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-l'acquisizione delle dichiarazioni relative alla inesistenza di cause di incompatibilità, conflitto di interesse od obbligo di astensione
</t>
  </si>
  <si>
    <t xml:space="preserve">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Occorre verificare:                                                                                                                 - la motivazione sulla scelta della tipologia dei soggetti a cui affidare l'appalto
- l'esplicitazione dei requisiti al fine di giustificarne la loro puntuale individuazione
-la specificazione dei criteri di aggiudicazione in modo da assicurare parità di trattamento
-la definizione certa e puntuale dell'oggetto della prestazione, con riferimento a tempi, dimensioni e modalità di attuazione a cui ricollegare il diritto alla controprestazione o l'attivazione di misure di garanzia o revoca
-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 acquisizione delle dichiarazioni relative alla inesistenza di cause di incompatibilità, conflitto di interesse od obbligo di astensione
- la certificazione dell'accesso al MEPA o dell'eventuale deroga
-l'attribuzione del CIG (codice identificativo gara)
- l'attribuzione del CUP se previsto (codice unico di progetto) 
- la verifica della regolarità contributiva  DURC
</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</si>
  <si>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</si>
  <si>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Rapporto semestrale al responsabile anticorruzione delle richieste pervenute e delle autorizzazioni concesse e dinigate.</t>
  </si>
  <si>
    <t xml:space="preserve"> La carta d'identità viene  rilasciata solo mediante la procedura informatica  ed 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</si>
  <si>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t>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</si>
  <si>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 xml:space="preserve">I processi che ineriscono alla raccolta pratica e allo smaltimento quotidiano saranno rispondenti al contratto di servizio con l'ente gestore e pertanto sono difficili da individuare fattispecie corruttive. </t>
  </si>
  <si>
    <t>Non si registrano pericoli corruttivi nella misura in cui questo ente ha avviato un processo di adozione del manuale di gestione documentale che, unitamente al protocollo elettronico, determina una profilatura dei flussi documentali.</t>
  </si>
  <si>
    <t xml:space="preserve"> Per quanto riguarda la gestione delle concessioni cimiteriali è stato adottato un apposito regolamento con relative tariffe.</t>
  </si>
  <si>
    <t>Oltre a quanto indicato nella scheda precedente per quanto riguarda questa fattispecie si ritiene necessario adottare un apposito regolamento e l'eventuale assegnazione di nuove tombe è prevista con apposito procedimento ad evidenza pubblica.</t>
  </si>
  <si>
    <t>Si consiglia ai responsabili dei servizi di procedere alla realizzazione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</si>
  <si>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 riferimento alle misure di cui alla scheda n. 8. Nella fissazione delle regole che stanno alla base della concessione dei patrocini vanno individuate le regole particolari per quelli onerosi.</t>
  </si>
  <si>
    <t>Ammissioni alle agevolazioni in materia socio assistenziale contributi per pagamento retta servizi sociali</t>
  </si>
  <si>
    <t>Rispetto della Legge n. 241/90 e del D.lgs. n. 267/2000 e delle norme speciali.</t>
  </si>
  <si>
    <t xml:space="preserve">Vanno distinte designazioni che prevedono un compenso dalle designazioni che invece prevedano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t>
  </si>
  <si>
    <t>Rispetto del codice di comportamento.</t>
  </si>
  <si>
    <t>Transazioni, accordi bonari e arbitrati</t>
  </si>
  <si>
    <t>Nel caso di affidamenti di gestioni di questo tipo, si provveda sempre sulla base di procedimenti ad evidenza pubblica e si sposta l'individuazione delle caratteristiche potenziali degli affidatari, in termini di economicità e funzionalità, dalla fase decisionale a quella di programmazione. In questo modo i responsabili dei servizi avranno poco margine per affidamenti discrezionali.</t>
  </si>
  <si>
    <t>Adozione di procedure standardizzate</t>
  </si>
  <si>
    <t>49- Registrazioni anagrafiche ed elettorali</t>
  </si>
  <si>
    <t>Verifica delle operazioni compiute dagli ufficiali d'anagrafe tenuto conto che il procedimento si basa anche sulle riusltanze degli accertamenti compiuti  dagli Agenti di Polizia Locale in merito al requisito della dimora abituale.</t>
  </si>
  <si>
    <t xml:space="preserve">Verifica delle operazioni compiute dagli ufficiali d'anagrafe tenuto conto che il procedimento si basa anche sulle riusltanze degli accertamenti compiuti  dagli Agenti di Polizia Locale in merito al requisito della dimora abituale. </t>
  </si>
  <si>
    <t>Provincia di Caserta</t>
  </si>
  <si>
    <t xml:space="preserve">67 - Espropri </t>
  </si>
  <si>
    <t>61 - Concessione/Comodato in uso locali e  beni comunali</t>
  </si>
  <si>
    <t xml:space="preserve">68 - Affrancazione e trasformazione diritto superficie </t>
  </si>
  <si>
    <t xml:space="preserve">69 - Approvazione stato avanzamento lavori </t>
  </si>
  <si>
    <t>77 - Attività di gestione e dei mezzi assegnati in dotazione alla Polizia eLocale e vigilanza sul loro corretto uso</t>
  </si>
  <si>
    <t>Attività di gestione e dei mezzi assegnati in dotazione alla Polizia eLocale e vigilanza sul loro corretto uso</t>
  </si>
  <si>
    <t xml:space="preserve">Espropri </t>
  </si>
  <si>
    <t xml:space="preserve">Borse di studio, trasporto e mense scolastiche </t>
  </si>
  <si>
    <t>Indennizzi, risarcimenti e rimborsi</t>
  </si>
  <si>
    <t>57 - Subapalto</t>
  </si>
  <si>
    <t>56 - Indennizzi, risarcimenti e rimborsi</t>
  </si>
  <si>
    <t>42 - Transazioni, accordi bonari e arbitrati</t>
  </si>
  <si>
    <t>Comune di Carinaro</t>
  </si>
  <si>
    <t>Piano Triennale per la Prevenzione della Corruzione e per la trasparenza 2025-2027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</si>
</sst>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sz val="11"/>
      <color theme="0"/>
      <name val="Calibri"/>
      <family val="2"/>
      <scheme val="minor"/>
    </font>
  </fonts>
  <fills count="12">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59999389629810485"/>
        <bgColor theme="6" tint="0.59999389629810485"/>
      </patternFill>
    </fill>
    <fill>
      <patternFill patternType="solid">
        <fgColor theme="6" tint="0.79998168889431442"/>
        <bgColor theme="6" tint="0.79998168889431442"/>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theme="1" tint="0.499984740745262"/>
      </left>
      <right/>
      <top/>
      <bottom style="medium">
        <color theme="6" tint="0.79998168889431442"/>
      </bottom>
      <diagonal/>
    </border>
    <border>
      <left/>
      <right style="medium">
        <color theme="1" tint="0.499984740745262"/>
      </right>
      <top/>
      <bottom style="medium">
        <color theme="1" tint="0.499984740745262"/>
      </bottom>
      <diagonal/>
    </border>
    <border>
      <left style="medium">
        <color theme="1" tint="0.499984740745262"/>
      </left>
      <right/>
      <top/>
      <bottom style="medium">
        <color theme="1" tint="0.499984740745262"/>
      </bottom>
      <diagonal/>
    </border>
  </borders>
  <cellStyleXfs count="2">
    <xf numFmtId="0" fontId="0" fillId="0" borderId="0"/>
    <xf numFmtId="0" fontId="14" fillId="0" borderId="0" applyNumberFormat="0" applyFill="0" applyBorder="0" applyAlignment="0" applyProtection="0"/>
  </cellStyleXfs>
  <cellXfs count="116">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Alignment="1">
      <alignment horizontal="right" vertical="center" wrapText="1"/>
    </xf>
    <xf numFmtId="2" fontId="1" fillId="0" borderId="0" xfId="0" applyNumberFormat="1" applyFont="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justify" vertical="center"/>
    </xf>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28" fillId="6" borderId="4" xfId="1" applyFont="1" applyFill="1" applyBorder="1" applyAlignment="1">
      <alignment horizontal="left" vertical="center" wrapText="1"/>
    </xf>
    <xf numFmtId="2" fontId="0" fillId="0" borderId="0" xfId="0" applyNumberFormat="1" applyAlignment="1">
      <alignment horizontal="center" wrapText="1"/>
    </xf>
    <xf numFmtId="0" fontId="27" fillId="8" borderId="0" xfId="0" applyFont="1" applyFill="1"/>
    <xf numFmtId="2" fontId="26"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7"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9" borderId="0" xfId="0" applyFill="1"/>
    <xf numFmtId="2" fontId="0" fillId="9" borderId="0" xfId="0" applyNumberFormat="1" applyFill="1"/>
    <xf numFmtId="0" fontId="0" fillId="9" borderId="0" xfId="0" applyFill="1" applyAlignment="1">
      <alignment horizontal="center"/>
    </xf>
    <xf numFmtId="0" fontId="20" fillId="9" borderId="0" xfId="0" applyFont="1" applyFill="1" applyAlignment="1">
      <alignment horizontal="center" vertical="center"/>
    </xf>
    <xf numFmtId="2" fontId="20" fillId="9" borderId="0" xfId="0" applyNumberFormat="1" applyFont="1" applyFill="1" applyAlignment="1">
      <alignment horizontal="center" vertical="center"/>
    </xf>
    <xf numFmtId="2" fontId="0" fillId="9" borderId="0" xfId="0" applyNumberFormat="1" applyFill="1" applyAlignment="1">
      <alignment horizontal="center"/>
    </xf>
    <xf numFmtId="2" fontId="30" fillId="0" borderId="0" xfId="0" applyNumberFormat="1" applyFont="1"/>
    <xf numFmtId="0" fontId="0" fillId="11" borderId="26" xfId="0" applyFill="1" applyBorder="1" applyAlignment="1">
      <alignment horizontal="left" vertical="center" wrapText="1"/>
    </xf>
    <xf numFmtId="0" fontId="26" fillId="10" borderId="25" xfId="0" applyFont="1" applyFill="1" applyBorder="1" applyAlignment="1">
      <alignment horizontal="left" vertical="center" wrapText="1"/>
    </xf>
    <xf numFmtId="0" fontId="26" fillId="10" borderId="27" xfId="0" applyFont="1" applyFill="1" applyBorder="1" applyAlignment="1">
      <alignment horizontal="left" vertical="center" wrapText="1"/>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1" fillId="9" borderId="0" xfId="0" applyFont="1" applyFill="1" applyAlignment="1">
      <alignment horizontal="center" vertical="center"/>
    </xf>
    <xf numFmtId="0" fontId="22" fillId="0" borderId="0" xfId="0" applyFont="1" applyAlignment="1">
      <alignment horizontal="left" vertical="center" wrapText="1"/>
    </xf>
    <xf numFmtId="0" fontId="19" fillId="9" borderId="0" xfId="0" applyFont="1" applyFill="1" applyAlignment="1">
      <alignment horizontal="center" vertical="center" wrapText="1"/>
    </xf>
    <xf numFmtId="0" fontId="20" fillId="9" borderId="0" xfId="0" applyFont="1" applyFill="1" applyAlignment="1">
      <alignment horizontal="center" vertical="center"/>
    </xf>
    <xf numFmtId="0" fontId="29" fillId="0" borderId="0" xfId="0" applyFont="1" applyAlignment="1">
      <alignment horizontal="center"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15" xfId="0" applyFont="1" applyFill="1" applyBorder="1" applyAlignment="1">
      <alignment horizontal="center" vertical="center" wrapText="1"/>
    </xf>
    <xf numFmtId="0" fontId="0" fillId="4" borderId="7"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782">
    <dxf>
      <fill>
        <patternFill>
          <bgColor theme="9" tint="0.79998168889431442"/>
        </patternFill>
      </fill>
    </dxf>
    <dxf>
      <fill>
        <patternFill>
          <bgColor theme="7" tint="0.79998168889431442"/>
        </patternFill>
      </fill>
    </dxf>
    <dxf>
      <fill>
        <patternFill>
          <bgColor theme="5" tint="0.79998168889431442"/>
        </patternFill>
      </fil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horizontal="left"/>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connections" Target="connection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powerPivotData" Target="model/item.data"/><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1.xml"/><Relationship Id="rId101"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pivotCacheDefinition" Target="pivotCache/pivotCacheDefinition1.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drawing1.xml><?xml version="1.0" encoding="utf-8"?>
<xdr:wsDr xmlns:xdr="http://schemas.openxmlformats.org/drawingml/2006/spreadsheetDrawing" xmlns:a="http://schemas.openxmlformats.org/drawingml/2006/main">
  <xdr:twoCellAnchor>
    <xdr:from>
      <xdr:col>4</xdr:col>
      <xdr:colOff>152397</xdr:colOff>
      <xdr:row>3</xdr:row>
      <xdr:rowOff>0</xdr:rowOff>
    </xdr:from>
    <xdr:to>
      <xdr:col>5</xdr:col>
      <xdr:colOff>1162050</xdr:colOff>
      <xdr:row>3</xdr:row>
      <xdr:rowOff>57150</xdr:rowOff>
    </xdr:to>
    <xdr:sp macro="" textlink="">
      <xdr:nvSpPr>
        <xdr:cNvPr id="2" name="Rettangolo 1">
          <a:extLst>
            <a:ext uri="{FF2B5EF4-FFF2-40B4-BE49-F238E27FC236}">
              <a16:creationId xmlns:a16="http://schemas.microsoft.com/office/drawing/2014/main" id="{00000000-0008-0000-0000-000002000000}"/>
            </a:ext>
          </a:extLst>
        </xdr:cNvPr>
        <xdr:cNvSpPr/>
      </xdr:nvSpPr>
      <xdr:spPr>
        <a:xfrm>
          <a:off x="8058147" y="1190625"/>
          <a:ext cx="2057403" cy="571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200" baseline="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a16="http://schemas.microsoft.com/office/drawing/2014/main" id="{00000000-0008-0000-0100-000001200000}"/>
            </a:ext>
          </a:extLst>
        </xdr:cNvPr>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come allegato n. 2 alla deliberazione della Giunta Comunale n. del </a:t>
          </a:r>
        </a:p>
      </xdr:txBody>
    </xdr:sp>
    <xdr:clientData/>
  </xdr:twoCellAnchor>
  <xdr:twoCellAnchor>
    <xdr:from>
      <xdr:col>7</xdr:col>
      <xdr:colOff>70994</xdr:colOff>
      <xdr:row>12</xdr:row>
      <xdr:rowOff>14200</xdr:rowOff>
    </xdr:from>
    <xdr:to>
      <xdr:col>8</xdr:col>
      <xdr:colOff>986045</xdr:colOff>
      <xdr:row>21</xdr:row>
      <xdr:rowOff>13608</xdr:rowOff>
    </xdr:to>
    <xdr:sp macro="" textlink="">
      <xdr:nvSpPr>
        <xdr:cNvPr id="4" name="Rettangolo 3">
          <a:extLst>
            <a:ext uri="{FF2B5EF4-FFF2-40B4-BE49-F238E27FC236}">
              <a16:creationId xmlns:a16="http://schemas.microsoft.com/office/drawing/2014/main" id="{00000000-0008-0000-0100-000004000000}"/>
            </a:ext>
          </a:extLst>
        </xdr:cNvPr>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a16="http://schemas.microsoft.com/office/drawing/2014/main"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a:extLst>
            <a:ext uri="{FF2B5EF4-FFF2-40B4-BE49-F238E27FC236}">
              <a16:creationId xmlns:a16="http://schemas.microsoft.com/office/drawing/2014/main" id="{00000000-0008-0000-0200-000005000000}"/>
            </a:ext>
          </a:extLst>
        </xdr:cNvPr>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piredda\Downloads\853730.d.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chede"/>
      <sheetName val="Prospetto Finale"/>
      <sheetName val="Misure riduzione del rischio"/>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ow r="60">
          <cell r="B60"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a Piredda" refreshedDate="43068.450256365744" createdVersion="6" refreshedVersion="6" minRefreshableVersion="3" recordCount="85" xr:uid="{00000000-000A-0000-FFFF-FFFF00000000}">
  <cacheSource type="worksheet">
    <worksheetSource ref="G11:J93" sheet="Indice Schede"/>
  </cacheSource>
  <cacheFields count="4">
    <cacheField name="Procedimento o sottoprocedimento a rischio" numFmtId="0">
      <sharedItems count="82">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Verifica morosità entrate patrimoni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Autorizzazioni al funzionamento e accreditamento unità offerta social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Ammissioni alle agevolazioni in materia socio assistenziale contributi per pagamento retta servizi socio-sanitari "/>
        <s v="37 - Erogazioni contributi e sussidi buoni - vaucher regionali"/>
        <s v="38 - Formazione di determinazioni, ordinanze, decreti ed altri atti amministrativi"/>
        <s v="39 - Designazione dei rappresentanti dell'ente presso enti, società, fondazioni"/>
        <s v="40 - Variante in corso di esecuzione del contratto "/>
        <s v="41 - Autorizzazioni al personale"/>
        <s v="42 - Transsazioni, accordi bonari e arbitrati"/>
        <s v="43 - Gestione degli alloggi pubblici"/>
        <s v="44 - Borse di studio "/>
        <s v="45 - Vigilanza sulla circolazione e la sosta"/>
        <s v="46 - Controllo servizi esternalizzati "/>
        <s v="47 - Affidamenti in house"/>
        <s v="48 - Controlli sull'uso del territorio"/>
        <s v="49 - Registrazioni e rilascio certificazioni in materia anagrafica ed elettorale"/>
        <s v="50 - Attività di certificazione di idoneità abitativa per cittadini stranieri "/>
        <s v="51 - Cancellazione anagrafica per irreperibilità"/>
        <s v="52 - Rilascio nuove residenze "/>
        <s v="53 - Trascrizioni sui registri di Stato Civile "/>
        <s v="54 - Procedimento disciplinare "/>
        <s v="55 - Controllo affissioni abusive "/>
        <s v="56 - Indenizzi, risarcimenti e rimborsi"/>
        <s v="57 - Subbapalto"/>
        <s v="58 - Utilizzo di rimedi di risoluzione delle controversie alternativi a quelli giurisdizionali durante la fase di esecuzione del contratto"/>
        <s v="59 - Autorizzazioni lavori "/>
        <s v="60 - Rilascio di autorizzazioni commerciali (apertura, trasferimento, ampliamento o riduzione della superficie di vendita di una media/grande struttura di vendita)."/>
        <s v="61 - Concessione/Comodato in uso locali e  beni comuali"/>
        <s v="62 - Gestione contrattuali e accertamenti di infrazione in materia di commercio "/>
        <s v="63 - S.C.I.A. Inerenti l'Edilizia"/>
        <s v="64 - Comunicazioni per attività edilizia libera"/>
        <s v="65 - S.C.I.A. inerenti le attività produttive"/>
        <s v="66 - Occupazione d'urgenza "/>
        <s v="67 - Espopri "/>
        <s v="68 - Affrancazion e trasformazione diritto superficie "/>
        <s v="69 - Approvazione stato avanzameno lavori "/>
        <s v="70 - Collaudi lavori pubblici "/>
        <s v="71 - Collaudi ed acquisizione opere di urbanizzazione"/>
        <s v="72 - Lavori di somma urgenza"/>
        <s v="73 - Cerficati di agibilità"/>
        <s v="74 - Certificati destinazione urbanistica"/>
        <s v="75 - Archiviazione verbali di violazione delle norme del codice della strada, regolamenti e ordinanze di competenza della PL"/>
        <s v="76 - Rimborsi di sanzioni non dovute"/>
        <s v="77 - Attività di gestione e dei mezzi assegnati in dotazione della Direzione della Polizia eLocale e vigilanza sul loro corretto uso"/>
        <s v="78 - Assegnazione di posteggi mercati settimanali e mensili "/>
        <s v="79 - Rilascio contrassegno invalidi "/>
        <s v="80 - Rilascio stallo di sosta per invalidi "/>
        <s v=""/>
        <s v="80 - jjjjj" u="1"/>
      </sharedItems>
    </cacheField>
    <cacheField name="Probabilità" numFmtId="2">
      <sharedItems containsMixedTypes="1" containsNumber="1" minValue="1.1666666666666667" maxValue="4" count="18">
        <n v="2.5"/>
        <n v="2"/>
        <n v="3.5"/>
        <n v="2.3333333333333335"/>
        <n v="2.8333333333333335"/>
        <n v="3"/>
        <n v="1.8333333333333333"/>
        <n v="4"/>
        <n v="3.8333333333333335"/>
        <n v="2.1666666666666665"/>
        <n v="3.3333333333333335"/>
        <n v="2.6666666666666665"/>
        <n v="3.1666666666666665"/>
        <n v="3.6666666666666665"/>
        <n v="1.1666666666666667"/>
        <n v="1.3333333333333333"/>
        <n v="1.6666666666666667"/>
        <s v="Processo non sottoposto a mappatura e valutazione del rischio"/>
      </sharedItems>
    </cacheField>
    <cacheField name="Impatto" numFmtId="2">
      <sharedItems containsMixedTypes="1" containsNumber="1" minValue="0.75" maxValue="3.25" count="11">
        <n v="1.5"/>
        <n v="1.25"/>
        <n v="1.75"/>
        <n v="1"/>
        <n v="2.25"/>
        <n v="0.75"/>
        <n v="2.5"/>
        <n v="2.75"/>
        <n v="3"/>
        <s v=""/>
        <n v="3.25" u="1"/>
      </sharedItems>
    </cacheField>
    <cacheField name="Rischio" numFmtId="2">
      <sharedItems containsMixedTypes="1" containsNumber="1" minValue="0.875" maxValue="10.291666666666666" count="41">
        <n v="3.75"/>
        <n v="2.5"/>
        <n v="5.25"/>
        <n v="2.916666666666667"/>
        <n v="4.25"/>
        <n v="7"/>
        <n v="6.7083333333333339"/>
        <n v="3.5"/>
        <n v="3.7916666666666665"/>
        <n v="2.1666666666666665"/>
        <n v="3.3333333333333335"/>
        <n v="2.8333333333333335"/>
        <n v="4.791666666666667"/>
        <n v="2.6666666666666665"/>
        <n v="4.125"/>
        <n v="3.541666666666667"/>
        <n v="4.166666666666667"/>
        <n v="4.75"/>
        <n v="2"/>
        <n v="4.375"/>
        <n v="4.583333333333333"/>
        <n v="0.875"/>
        <n v="3.125"/>
        <n v="3.333333333333333"/>
        <n v="5"/>
        <n v="1.6666666666666665"/>
        <n v="5.8333333333333339"/>
        <n v="7.333333333333333"/>
        <n v="1.6666666666666667"/>
        <n v="10"/>
        <n v="2.375"/>
        <n v="4.6666666666666661"/>
        <n v="4.9583333333333339"/>
        <n v="4"/>
        <n v="4.0833333333333339"/>
        <n v="5.5416666666666661"/>
        <n v="3.54"/>
        <n v="2.708333333333333"/>
        <n v="3.25"/>
        <s v=""/>
        <n v="10.291666666666666"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a Piredda" refreshedDate="43068.452948611113" createdVersion="6" refreshedVersion="6" minRefreshableVersion="3" recordCount="85" xr:uid="{00000000-000A-0000-FFFF-FFFF01000000}">
  <cacheSource type="worksheet">
    <worksheetSource ref="U11:V93" sheet="Indice Schede"/>
  </cacheSource>
  <cacheFields count="2">
    <cacheField name="Processo analizzato" numFmtId="0">
      <sharedItems count="82">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Verifica morosità entrate patrimoni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Autorizzazioni al funzionamento e accreditamento unità offerta social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Ammissioni alle agevolazioni in materia socio assistenziale contributi per pagamento retta servizi socio-sanitari "/>
        <s v="37 - Erogazioni contributi e sussidi buoni - vaucher regionali"/>
        <s v="38 - Formazione di determinazioni, ordinanze, decreti ed altri atti amministrativi"/>
        <s v="39 - Designazione dei rappresentanti dell'ente presso enti, società, fondazioni"/>
        <s v="40 - Variante in corso di esecuzione del contratto "/>
        <s v="41 - Autorizzazioni al personale"/>
        <s v="42 - Transsazioni, accordi bonari e arbitrati"/>
        <s v="43 - Gestione degli alloggi pubblici"/>
        <s v="44 - Borse di studio "/>
        <s v="45 - Vigilanza sulla circolazione e la sosta"/>
        <s v="46 - Controllo servizi esternalizzati "/>
        <s v="47 - Affidamenti in house"/>
        <s v="48 - Controlli sull'uso del territorio"/>
        <s v=""/>
        <s v="50 - Attività di certificazione di idoneità abitativa per cittadini stranieri "/>
        <s v="51 - Cancellazione anagrafica per irreperibilità"/>
        <s v="52 - Rilascio nuove residenze "/>
        <s v="53 - Trascrizioni sui registri di Stato Civile "/>
        <s v="54 - Procedimento disciplinare "/>
        <s v="55 - Controllo affissioni abusive "/>
        <s v="56 - Indenizzi, risarcimenti e rimborsi"/>
        <s v="57 - Subbapalto"/>
        <s v="58 - Utilizzo di rimedi di risoluzione delle controversie alternativi a quelli giurisdizionali durante la fase di esecuzione del contratto"/>
        <s v="59 - Autorizzazioni lavori "/>
        <s v="60 - Rilascio di autorizzazioni commerciali (apertura, trasferimento, ampliamento o riduzione della superficie di vendita di una media/grande struttura di vendita)."/>
        <s v="61 - Concessione/Comodato in uso locali e  beni comuali"/>
        <s v="62 - Gestione contrattuali e accertamenti di infrazione in materia di commercio "/>
        <s v="63 - S.C.I.A. Inerenti l'Edilizia"/>
        <s v="64 - Comunicazioni per attività edilizia libera"/>
        <s v="65 - S.C.I.A. inerenti le attività produttive"/>
        <s v="66 - Occupazione d'urgenza "/>
        <s v="67 - Espopri "/>
        <s v="68 - Affrancazion e trasformazione diritto superficie "/>
        <s v="69 - Approvazione stato avanzameno lavori "/>
        <s v="70 - Collaudi lavori pubblici "/>
        <s v="71 - Collaudi ed acquisizione opere di urbanizzazione"/>
        <s v="72 - Lavori di somma urgenza"/>
        <s v="73 - Cerficati di agibilità"/>
        <s v="74 - Certificati destinazione urbanistica"/>
        <s v="75 - Archiviazione verbali di violazione delle norme del codice della strada, regolamenti e ordinanze di competenza della PL"/>
        <s v="76 - Rimborsi di sanzioni non dovute"/>
        <s v="77 - Attività di gestione e dei mezzi assegnati in dotazione della Direzione della Polizia eLocale e vigilanza sul loro corretto uso"/>
        <s v="78 - Assegnazione di posteggi mercati settimanali e mensili "/>
        <s v="79 - Rilascio contrassegno invalidi "/>
        <s v="80 - Rilascio stallo di sosta per invalidi "/>
        <s v="80 - jjjjj" u="1"/>
        <s v="81 - Nuova scheda" u="1"/>
      </sharedItems>
    </cacheField>
    <cacheField name="Misure per la riduzione del rischio" numFmtId="0">
      <sharedItems count="73"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Quando il segretario esercita questa funzione, lo fa sempre alla presenza di un suo collaboratore che sia in grado in ogni momento di testimoniare dell'integrità dei suoi comportamenti. "/>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Monitoraggio semestrale sul tasso di morosità dei canoni dovuti all'Ente per la locazione di immobili. Report semestrale al RPCT sulle situazioni verificate"/>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Rapporto semestrale al responsabile al anticorruzione delle richieste pervenute e delle autorizzazioni concesse e dinigate."/>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s v="Non si registrano pericoli corruttivi anche perché questo ente si è dotato del protocollo elettronico con profilatura dei flussi."/>
        <s v="Non si registrano pericoli corruttivi anche perché questo ente si è dotato di un manuale di gestione documentale che, unitamente al protocollo elettronico, determina una profilatura dei flussi documentali."/>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s v="Oltre a quanto indicato nella scheda precedente per quanto riguarda questa fattispecie si ritiene necessario adoattre un apposito regolamento e l'eventuale assegnazione di nuove tombe andrà fatta con apposito procedimento ad evidenza pubblica."/>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s v="Verifica a cura del dirigente/responsabile del procedimento, di concerto con l'ufficio tributi e la polizia locale, della veridicità delle dichiarazioni rese dal soggetto beneficiario."/>
        <s v="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
        <s v="Non si ritiene necessario adottare misure particolari"/>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s v="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
        <s v="Rispetto della direttiva del dirigente del servizio personale prot.n.6111 del 26/02/2015."/>
        <s v="Adeguata e analitica motivazione dell'atto e degli interventi da attuare sugli immobili comunali. Pubblicazione sul sito istituzionale del Comune del soggetto/beneficiario e dell'importo economico."/>
        <s v="Le graduatorie per l'assegnazione degli alloggi popolari dovranno essere redatte esclusivamente da soggetti terzi rispetto ai dipendenti dell'ufficio. Ci si rivolga prioritariamente alle prestazioni di esperti di comuni e agenzie autonome."/>
        <s v="Pubblicità dei criteri adottati dall'Amministrazione e verifica della corretta applicazione. Controlli a campione."/>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Esercizio del controllo analogo sugli Enti/Società che gestiscono i servizi esternalizzati. Indagine di Customer Satifisaction. "/>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s v=""/>
        <s v="Report semestrale sul numero di richieste di certificazione di idoneità alloggi pervenute e sul numero di certificazioni rilasciate e diniegate."/>
        <s v="Verifica delle operazioni compiute degli ufficiali d'anagrafe. Verifica del rispetto delle procedure previste dal manuale delle qualità."/>
        <s v="Verifica delle operazioni compiute dagli ufficiali d'anagrafe tenuto conto che il procedimento si basa anche sulle riusltanze degli accertamenti compiuti  dagli Agenti di Polizia Locale in merito al requisito della dimora abituale. Verifica del rispetto delle procedure previste dal manuale della qualità. Report  semestrale al RPC sul rilascio e tempi medi di evasione delle richieste pervenute e delle nuove residenze concesse e diniegate."/>
        <s v="Rispetto delle procedure previste dal manuale sulla  qualità."/>
        <s v="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
        <s v="Gestione delle segnalazioni da parte del Dirigente. Verifica della corretta applicazione del regolamento e delle sanzioni previste."/>
        <s v="Adeguata e analitica movitrazione dell'atto e degli interventi da attuare sugli immobili comunali. Pubblicazione sul sito istituzionale del comune del soggetto/beneficiario e dell'importo economico "/>
        <s v="Per i subbapalti di importo superiori al 5% delle prestazioni affidate o superiori a 100.000,00 euro, trasmissine dell'atto di autorizzazione subbapalto al RPC, così da permettere la tempestività conoscenza e verifica dell'osservanza delle disposizine di legge in materia di subbapalti."/>
        <s v="Obbligo di adeguata motivazione dell'atto di scelta delle modalità risolutive delle controversie con esplicita."/>
        <s v="Rapporto semestrale alla responsabile anticorruzione delle richieste pervenute e delle autorizzazioni concesse e dinegate"/>
        <s v="Standardizzazione delle procedure e gestione dei procedimenti tramite applicazione telmatica  SUAP. Verifica del rispetto dei tempi fissati per la conclusione del procedimento. Rapporti periodici al RPCT"/>
        <s v="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
        <s v="Monitoraggi dei controlli effettuati mediante registrazione dei dati efferenti ad ogni controllo effettuato. Verifica delle fasi e degli adempimenti conseguenti. Verifica del rispetto dei termini relazione semestrale al RPCT."/>
        <s v="Controllo dello stato nei luogi nei termini, informazione semestrale al responsabile anticorruzione delle richieste e dei controlli effettuati e loro risultanze (20% a campione). Rispetto delle procedure previste dal manuale sulla qualità."/>
        <s v="Informazione semestrale al responsabile anticorruzione delle richieste e dei controlli effettuati e loro risultanze."/>
        <s v="Controllo dei requisiti dichiarati (20% a campione). Informazione semestrale al responsabile anticorruzione delle richieste e dei controlli effettuati e loro risutltanze. Rispetto delle procedure previste dal manuale sulla qualità."/>
        <s v="Adeguata e analitica motivazione dell'atto e degli interveni da attuare sugli iimmobili comunali. Report semestrale al RPCT "/>
        <s v="Predeterminazione delle modalità per l'eliminazine dei vincoli relativ al prezzo massimo di cessione gravanti sugli allogi realizzati in aree PEEP e contesuale definizione dello  Schema di Convenzione integrativa per l'affrancazione di tali vincoli. Verifica che il corrispettivo di affrancazione e trasformazione del diritto di superficie sia calcolato nel rispetto dell'articolo 31 comma 48 della Legge 448/98 e della giurisprudenza contabile."/>
        <s v="Con la supervisione del dirigente, verifica documentale in corociata con accertamento sul reale stato di attuazione dei lavori. Verifica nel rispetto delle norme del CSA."/>
        <s v="Con la supervisione del Dirigente, verifica documentale incrociata con accertamento sul reale stato di attuazione dei lavori. Verifica del reale stato di realizzazione dei lavori"/>
        <s v="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
        <s v="Verifica del rispetto delle procedure previste dal manuale della qualita. Report semestrale al RPC sul rilascio e tempi medi."/>
        <s v="Rispetto delle procedure previste dal manuale della qualità; Report semestrale al RPC sul rilascio e tempi medi."/>
        <s v="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
        <s v="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
        <s v="Rispetto delle procedure previste dal manuale sulla qualità. Verifica periodica, a cura del Dirigente dei chilometri percorsi, consumo di carburante stato di manutenzione."/>
        <s v="Verifica del rispetto dei criteri regolamentari nell'assegnazione e osservanza dei principi di trasparenza. Pubblicazione sul sito internet istituzionale."/>
        <s v="Verifica del prospetto delle procedure prevista dal mauale della qqualità. Report semestarale al RPC sul riòascio e tempi medi di evasione delle richeste pervenute."/>
        <s v="Verifica del prospetto delle procedure prevista dal mauale della qqualità. Report semestarale al RPC sul riòascio e tempi medi di evasione delle richeste pervenute e delle autorizzazioni concesse e non."/>
        <s v="aaaa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5">
  <r>
    <x v="0"/>
    <x v="0"/>
    <x v="0"/>
    <x v="0"/>
  </r>
  <r>
    <x v="1"/>
    <x v="1"/>
    <x v="1"/>
    <x v="1"/>
  </r>
  <r>
    <x v="2"/>
    <x v="2"/>
    <x v="0"/>
    <x v="2"/>
  </r>
  <r>
    <x v="3"/>
    <x v="3"/>
    <x v="1"/>
    <x v="3"/>
  </r>
  <r>
    <x v="4"/>
    <x v="4"/>
    <x v="0"/>
    <x v="4"/>
  </r>
  <r>
    <x v="5"/>
    <x v="3"/>
    <x v="1"/>
    <x v="3"/>
  </r>
  <r>
    <x v="6"/>
    <x v="5"/>
    <x v="1"/>
    <x v="0"/>
  </r>
  <r>
    <x v="7"/>
    <x v="6"/>
    <x v="0"/>
    <x v="0"/>
  </r>
  <r>
    <x v="8"/>
    <x v="7"/>
    <x v="2"/>
    <x v="5"/>
  </r>
  <r>
    <x v="9"/>
    <x v="8"/>
    <x v="2"/>
    <x v="6"/>
  </r>
  <r>
    <x v="10"/>
    <x v="1"/>
    <x v="2"/>
    <x v="7"/>
  </r>
  <r>
    <x v="11"/>
    <x v="9"/>
    <x v="2"/>
    <x v="8"/>
  </r>
  <r>
    <x v="12"/>
    <x v="9"/>
    <x v="3"/>
    <x v="9"/>
  </r>
  <r>
    <x v="13"/>
    <x v="10"/>
    <x v="3"/>
    <x v="10"/>
  </r>
  <r>
    <x v="14"/>
    <x v="4"/>
    <x v="3"/>
    <x v="11"/>
  </r>
  <r>
    <x v="15"/>
    <x v="8"/>
    <x v="1"/>
    <x v="12"/>
  </r>
  <r>
    <x v="16"/>
    <x v="11"/>
    <x v="3"/>
    <x v="13"/>
  </r>
  <r>
    <x v="17"/>
    <x v="6"/>
    <x v="4"/>
    <x v="14"/>
  </r>
  <r>
    <x v="18"/>
    <x v="9"/>
    <x v="3"/>
    <x v="9"/>
  </r>
  <r>
    <x v="19"/>
    <x v="4"/>
    <x v="1"/>
    <x v="15"/>
  </r>
  <r>
    <x v="20"/>
    <x v="10"/>
    <x v="1"/>
    <x v="16"/>
  </r>
  <r>
    <x v="21"/>
    <x v="12"/>
    <x v="0"/>
    <x v="17"/>
  </r>
  <r>
    <x v="22"/>
    <x v="1"/>
    <x v="3"/>
    <x v="18"/>
  </r>
  <r>
    <x v="23"/>
    <x v="2"/>
    <x v="1"/>
    <x v="19"/>
  </r>
  <r>
    <x v="24"/>
    <x v="2"/>
    <x v="1"/>
    <x v="19"/>
  </r>
  <r>
    <x v="25"/>
    <x v="2"/>
    <x v="1"/>
    <x v="19"/>
  </r>
  <r>
    <x v="26"/>
    <x v="2"/>
    <x v="1"/>
    <x v="19"/>
  </r>
  <r>
    <x v="27"/>
    <x v="2"/>
    <x v="1"/>
    <x v="19"/>
  </r>
  <r>
    <x v="28"/>
    <x v="13"/>
    <x v="1"/>
    <x v="20"/>
  </r>
  <r>
    <x v="29"/>
    <x v="14"/>
    <x v="5"/>
    <x v="21"/>
  </r>
  <r>
    <x v="30"/>
    <x v="14"/>
    <x v="5"/>
    <x v="21"/>
  </r>
  <r>
    <x v="31"/>
    <x v="9"/>
    <x v="3"/>
    <x v="9"/>
  </r>
  <r>
    <x v="32"/>
    <x v="0"/>
    <x v="1"/>
    <x v="22"/>
  </r>
  <r>
    <x v="33"/>
    <x v="5"/>
    <x v="1"/>
    <x v="0"/>
  </r>
  <r>
    <x v="34"/>
    <x v="11"/>
    <x v="1"/>
    <x v="23"/>
  </r>
  <r>
    <x v="35"/>
    <x v="5"/>
    <x v="1"/>
    <x v="0"/>
  </r>
  <r>
    <x v="36"/>
    <x v="10"/>
    <x v="0"/>
    <x v="24"/>
  </r>
  <r>
    <x v="37"/>
    <x v="15"/>
    <x v="1"/>
    <x v="25"/>
  </r>
  <r>
    <x v="38"/>
    <x v="10"/>
    <x v="2"/>
    <x v="26"/>
  </r>
  <r>
    <x v="39"/>
    <x v="5"/>
    <x v="1"/>
    <x v="0"/>
  </r>
  <r>
    <x v="40"/>
    <x v="6"/>
    <x v="6"/>
    <x v="20"/>
  </r>
  <r>
    <x v="41"/>
    <x v="11"/>
    <x v="7"/>
    <x v="27"/>
  </r>
  <r>
    <x v="42"/>
    <x v="11"/>
    <x v="5"/>
    <x v="18"/>
  </r>
  <r>
    <x v="43"/>
    <x v="11"/>
    <x v="1"/>
    <x v="23"/>
  </r>
  <r>
    <x v="44"/>
    <x v="16"/>
    <x v="3"/>
    <x v="28"/>
  </r>
  <r>
    <x v="45"/>
    <x v="10"/>
    <x v="8"/>
    <x v="29"/>
  </r>
  <r>
    <x v="46"/>
    <x v="12"/>
    <x v="0"/>
    <x v="17"/>
  </r>
  <r>
    <x v="47"/>
    <x v="5"/>
    <x v="1"/>
    <x v="0"/>
  </r>
  <r>
    <x v="48"/>
    <x v="12"/>
    <x v="5"/>
    <x v="30"/>
  </r>
  <r>
    <x v="49"/>
    <x v="0"/>
    <x v="1"/>
    <x v="22"/>
  </r>
  <r>
    <x v="50"/>
    <x v="9"/>
    <x v="3"/>
    <x v="9"/>
  </r>
  <r>
    <x v="51"/>
    <x v="0"/>
    <x v="3"/>
    <x v="1"/>
  </r>
  <r>
    <x v="52"/>
    <x v="0"/>
    <x v="3"/>
    <x v="1"/>
  </r>
  <r>
    <x v="53"/>
    <x v="11"/>
    <x v="2"/>
    <x v="31"/>
  </r>
  <r>
    <x v="54"/>
    <x v="4"/>
    <x v="0"/>
    <x v="4"/>
  </r>
  <r>
    <x v="55"/>
    <x v="10"/>
    <x v="1"/>
    <x v="16"/>
  </r>
  <r>
    <x v="56"/>
    <x v="0"/>
    <x v="1"/>
    <x v="22"/>
  </r>
  <r>
    <x v="57"/>
    <x v="5"/>
    <x v="1"/>
    <x v="0"/>
  </r>
  <r>
    <x v="58"/>
    <x v="4"/>
    <x v="2"/>
    <x v="32"/>
  </r>
  <r>
    <x v="59"/>
    <x v="4"/>
    <x v="0"/>
    <x v="4"/>
  </r>
  <r>
    <x v="60"/>
    <x v="11"/>
    <x v="1"/>
    <x v="23"/>
  </r>
  <r>
    <x v="61"/>
    <x v="9"/>
    <x v="2"/>
    <x v="8"/>
  </r>
  <r>
    <x v="62"/>
    <x v="11"/>
    <x v="1"/>
    <x v="23"/>
  </r>
  <r>
    <x v="63"/>
    <x v="11"/>
    <x v="1"/>
    <x v="23"/>
  </r>
  <r>
    <x v="64"/>
    <x v="11"/>
    <x v="0"/>
    <x v="33"/>
  </r>
  <r>
    <x v="65"/>
    <x v="11"/>
    <x v="0"/>
    <x v="33"/>
  </r>
  <r>
    <x v="66"/>
    <x v="11"/>
    <x v="0"/>
    <x v="33"/>
  </r>
  <r>
    <x v="67"/>
    <x v="0"/>
    <x v="0"/>
    <x v="0"/>
  </r>
  <r>
    <x v="68"/>
    <x v="11"/>
    <x v="2"/>
    <x v="31"/>
  </r>
  <r>
    <x v="69"/>
    <x v="3"/>
    <x v="2"/>
    <x v="34"/>
  </r>
  <r>
    <x v="70"/>
    <x v="13"/>
    <x v="1"/>
    <x v="20"/>
  </r>
  <r>
    <x v="71"/>
    <x v="12"/>
    <x v="2"/>
    <x v="35"/>
  </r>
  <r>
    <x v="72"/>
    <x v="0"/>
    <x v="0"/>
    <x v="0"/>
  </r>
  <r>
    <x v="73"/>
    <x v="4"/>
    <x v="1"/>
    <x v="36"/>
  </r>
  <r>
    <x v="74"/>
    <x v="0"/>
    <x v="1"/>
    <x v="22"/>
  </r>
  <r>
    <x v="75"/>
    <x v="0"/>
    <x v="3"/>
    <x v="1"/>
  </r>
  <r>
    <x v="76"/>
    <x v="1"/>
    <x v="1"/>
    <x v="1"/>
  </r>
  <r>
    <x v="77"/>
    <x v="9"/>
    <x v="1"/>
    <x v="37"/>
  </r>
  <r>
    <x v="78"/>
    <x v="9"/>
    <x v="0"/>
    <x v="38"/>
  </r>
  <r>
    <x v="79"/>
    <x v="9"/>
    <x v="1"/>
    <x v="37"/>
  </r>
  <r>
    <x v="80"/>
    <x v="17"/>
    <x v="9"/>
    <x v="39"/>
  </r>
  <r>
    <x v="80"/>
    <x v="17"/>
    <x v="9"/>
    <x v="39"/>
  </r>
  <r>
    <x v="80"/>
    <x v="17"/>
    <x v="9"/>
    <x v="39"/>
  </r>
  <r>
    <x v="80"/>
    <x v="17"/>
    <x v="9"/>
    <x v="39"/>
  </r>
  <r>
    <x v="80"/>
    <x v="17"/>
    <x v="9"/>
    <x v="39"/>
  </r>
</pivotCacheRecords>
</file>

<file path=xl/pivotCache/pivotCacheRecords2.xml><?xml version="1.0" encoding="utf-8"?>
<pivotCacheRecords xmlns="http://schemas.openxmlformats.org/spreadsheetml/2006/main" xmlns:r="http://schemas.openxmlformats.org/officeDocument/2006/relationships" count="85">
  <r>
    <x v="0"/>
    <x v="0"/>
  </r>
  <r>
    <x v="1"/>
    <x v="1"/>
  </r>
  <r>
    <x v="2"/>
    <x v="2"/>
  </r>
  <r>
    <x v="3"/>
    <x v="3"/>
  </r>
  <r>
    <x v="4"/>
    <x v="3"/>
  </r>
  <r>
    <x v="5"/>
    <x v="4"/>
  </r>
  <r>
    <x v="6"/>
    <x v="5"/>
  </r>
  <r>
    <x v="7"/>
    <x v="6"/>
  </r>
  <r>
    <x v="8"/>
    <x v="7"/>
  </r>
  <r>
    <x v="9"/>
    <x v="7"/>
  </r>
  <r>
    <x v="10"/>
    <x v="8"/>
  </r>
  <r>
    <x v="11"/>
    <x v="9"/>
  </r>
  <r>
    <x v="12"/>
    <x v="10"/>
  </r>
  <r>
    <x v="13"/>
    <x v="11"/>
  </r>
  <r>
    <x v="14"/>
    <x v="12"/>
  </r>
  <r>
    <x v="15"/>
    <x v="13"/>
  </r>
  <r>
    <x v="16"/>
    <x v="14"/>
  </r>
  <r>
    <x v="17"/>
    <x v="15"/>
  </r>
  <r>
    <x v="18"/>
    <x v="16"/>
  </r>
  <r>
    <x v="19"/>
    <x v="16"/>
  </r>
  <r>
    <x v="20"/>
    <x v="17"/>
  </r>
  <r>
    <x v="21"/>
    <x v="18"/>
  </r>
  <r>
    <x v="22"/>
    <x v="19"/>
  </r>
  <r>
    <x v="23"/>
    <x v="20"/>
  </r>
  <r>
    <x v="24"/>
    <x v="20"/>
  </r>
  <r>
    <x v="25"/>
    <x v="20"/>
  </r>
  <r>
    <x v="26"/>
    <x v="20"/>
  </r>
  <r>
    <x v="27"/>
    <x v="21"/>
  </r>
  <r>
    <x v="28"/>
    <x v="22"/>
  </r>
  <r>
    <x v="29"/>
    <x v="23"/>
  </r>
  <r>
    <x v="30"/>
    <x v="24"/>
  </r>
  <r>
    <x v="31"/>
    <x v="25"/>
  </r>
  <r>
    <x v="32"/>
    <x v="26"/>
  </r>
  <r>
    <x v="33"/>
    <x v="27"/>
  </r>
  <r>
    <x v="34"/>
    <x v="28"/>
  </r>
  <r>
    <x v="35"/>
    <x v="29"/>
  </r>
  <r>
    <x v="36"/>
    <x v="30"/>
  </r>
  <r>
    <x v="37"/>
    <x v="31"/>
  </r>
  <r>
    <x v="38"/>
    <x v="32"/>
  </r>
  <r>
    <x v="39"/>
    <x v="33"/>
  </r>
  <r>
    <x v="40"/>
    <x v="34"/>
  </r>
  <r>
    <x v="41"/>
    <x v="35"/>
  </r>
  <r>
    <x v="42"/>
    <x v="36"/>
  </r>
  <r>
    <x v="43"/>
    <x v="37"/>
  </r>
  <r>
    <x v="44"/>
    <x v="38"/>
  </r>
  <r>
    <x v="45"/>
    <x v="39"/>
  </r>
  <r>
    <x v="46"/>
    <x v="40"/>
  </r>
  <r>
    <x v="47"/>
    <x v="41"/>
  </r>
  <r>
    <x v="48"/>
    <x v="42"/>
  </r>
  <r>
    <x v="49"/>
    <x v="43"/>
  </r>
  <r>
    <x v="50"/>
    <x v="44"/>
  </r>
  <r>
    <x v="51"/>
    <x v="45"/>
  </r>
  <r>
    <x v="52"/>
    <x v="46"/>
  </r>
  <r>
    <x v="53"/>
    <x v="47"/>
  </r>
  <r>
    <x v="54"/>
    <x v="48"/>
  </r>
  <r>
    <x v="55"/>
    <x v="49"/>
  </r>
  <r>
    <x v="56"/>
    <x v="50"/>
  </r>
  <r>
    <x v="57"/>
    <x v="51"/>
  </r>
  <r>
    <x v="58"/>
    <x v="52"/>
  </r>
  <r>
    <x v="59"/>
    <x v="53"/>
  </r>
  <r>
    <x v="60"/>
    <x v="54"/>
  </r>
  <r>
    <x v="61"/>
    <x v="55"/>
  </r>
  <r>
    <x v="62"/>
    <x v="56"/>
  </r>
  <r>
    <x v="63"/>
    <x v="57"/>
  </r>
  <r>
    <x v="64"/>
    <x v="58"/>
  </r>
  <r>
    <x v="65"/>
    <x v="59"/>
  </r>
  <r>
    <x v="66"/>
    <x v="59"/>
  </r>
  <r>
    <x v="67"/>
    <x v="60"/>
  </r>
  <r>
    <x v="68"/>
    <x v="61"/>
  </r>
  <r>
    <x v="69"/>
    <x v="62"/>
  </r>
  <r>
    <x v="70"/>
    <x v="62"/>
  </r>
  <r>
    <x v="71"/>
    <x v="63"/>
  </r>
  <r>
    <x v="72"/>
    <x v="64"/>
  </r>
  <r>
    <x v="73"/>
    <x v="65"/>
  </r>
  <r>
    <x v="74"/>
    <x v="66"/>
  </r>
  <r>
    <x v="75"/>
    <x v="67"/>
  </r>
  <r>
    <x v="76"/>
    <x v="68"/>
  </r>
  <r>
    <x v="77"/>
    <x v="69"/>
  </r>
  <r>
    <x v="78"/>
    <x v="70"/>
  </r>
  <r>
    <x v="79"/>
    <x v="71"/>
  </r>
  <r>
    <x v="48"/>
    <x v="42"/>
  </r>
  <r>
    <x v="48"/>
    <x v="42"/>
  </r>
  <r>
    <x v="48"/>
    <x v="42"/>
  </r>
  <r>
    <x v="48"/>
    <x v="42"/>
  </r>
  <r>
    <x v="48"/>
    <x v="4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ella_pivot1" cacheId="0" applyNumberFormats="0" applyBorderFormats="0" applyFontFormats="0" applyPatternFormats="0" applyAlignmentFormats="0" applyWidthHeightFormats="1" dataCaption="Valori" missingCaption=" " updatedVersion="6" minRefreshableVersion="3" showDrill="0" showDataTips="0" enableDrill="0" rowGrandTotals="0" colGrandTotals="0" createdVersion="5" indent="0" showHeaders="0" compact="0" compactData="0" multipleFieldFilters="0" fieldListSortAscending="1">
  <location ref="B14:E94" firstHeaderRow="0" firstDataRow="0" firstDataCol="4"/>
  <pivotFields count="4">
    <pivotField axis="axisRow" compact="0" outline="0" showAll="0" defaultSubtotal="0">
      <items count="82">
        <item x="80"/>
        <item x="0"/>
        <item x="1"/>
        <item x="2"/>
        <item x="3"/>
        <item x="4"/>
        <item x="5"/>
        <item x="6"/>
        <item x="7"/>
        <item x="8"/>
        <item x="9"/>
        <item x="10"/>
        <item x="11"/>
        <item x="12"/>
        <item x="13"/>
        <item x="15"/>
        <item x="16"/>
        <item x="17"/>
        <item x="18"/>
        <item x="19"/>
        <item x="20"/>
        <item x="22"/>
        <item x="23"/>
        <item x="24"/>
        <item x="25"/>
        <item x="26"/>
        <item x="27"/>
        <item x="28"/>
        <item x="29"/>
        <item x="30"/>
        <item x="31"/>
        <item x="32"/>
        <item x="33"/>
        <item x="34"/>
        <item x="37"/>
        <item x="38"/>
        <item x="42"/>
        <item x="44"/>
        <item x="46"/>
        <item x="47"/>
        <item x="14"/>
        <item x="43"/>
        <item x="48"/>
        <item x="49"/>
        <item x="50"/>
        <item x="51"/>
        <item x="52"/>
        <item x="21"/>
        <item x="35"/>
        <item x="36"/>
        <item x="40"/>
        <item n="42 - Transazioni, accordi bonari e arbitrati" x="41"/>
        <item x="45"/>
        <item x="53"/>
        <item x="54"/>
        <item x="55"/>
        <item x="39"/>
        <item x="56"/>
        <item x="57"/>
        <item x="58"/>
        <item x="59"/>
        <item n="61 - Concessione/Comodato in uso locali e  beni comunali" x="60"/>
        <item x="61"/>
        <item x="62"/>
        <item x="63"/>
        <item x="64"/>
        <item x="65"/>
        <item n="67 - Espropri " x="66"/>
        <item n="68 - Affrancazione e trasformazione diritto superficie " x="67"/>
        <item n="69 - Approvazione stato avanzamento lavori " x="68"/>
        <item x="69"/>
        <item x="70"/>
        <item x="71"/>
        <item x="72"/>
        <item x="73"/>
        <item x="74"/>
        <item x="75"/>
        <item n="77 - Attività di gestione e dei mezzi assegnati in dotazione alla Polizia eLocale e vigilanza sul loro corretto uso" x="76"/>
        <item x="77"/>
        <item x="78"/>
        <item x="79"/>
        <item m="1" x="81"/>
      </items>
    </pivotField>
    <pivotField axis="axisRow" compact="0" outline="0" showAll="0" defaultSubtotal="0">
      <items count="18">
        <item x="14"/>
        <item x="15"/>
        <item x="16"/>
        <item x="6"/>
        <item x="1"/>
        <item x="9"/>
        <item x="3"/>
        <item x="0"/>
        <item x="11"/>
        <item x="4"/>
        <item x="5"/>
        <item x="12"/>
        <item x="10"/>
        <item x="2"/>
        <item x="13"/>
        <item x="8"/>
        <item x="7"/>
        <item x="17"/>
      </items>
    </pivotField>
    <pivotField axis="axisRow" compact="0" outline="0" showAll="0" defaultSubtotal="0">
      <items count="11">
        <item x="5"/>
        <item x="3"/>
        <item x="1"/>
        <item x="0"/>
        <item x="2"/>
        <item x="4"/>
        <item x="9"/>
        <item x="6"/>
        <item x="7"/>
        <item x="8"/>
        <item m="1" x="10"/>
      </items>
    </pivotField>
    <pivotField axis="axisRow" compact="0" outline="0" showAll="0" defaultSubtotal="0">
      <items count="41">
        <item x="21"/>
        <item x="25"/>
        <item x="28"/>
        <item x="18"/>
        <item x="9"/>
        <item x="1"/>
        <item x="13"/>
        <item x="3"/>
        <item x="22"/>
        <item x="23"/>
        <item x="10"/>
        <item x="7"/>
        <item x="15"/>
        <item x="0"/>
        <item x="8"/>
        <item x="14"/>
        <item x="16"/>
        <item x="4"/>
        <item x="19"/>
        <item x="20"/>
        <item x="17"/>
        <item x="12"/>
        <item x="2"/>
        <item x="26"/>
        <item x="6"/>
        <item x="5"/>
        <item x="39"/>
        <item x="11"/>
        <item x="30"/>
        <item x="24"/>
        <item x="27"/>
        <item x="29"/>
        <item x="31"/>
        <item x="32"/>
        <item x="33"/>
        <item x="34"/>
        <item x="35"/>
        <item x="37"/>
        <item x="38"/>
        <item x="36"/>
        <item m="1" x="40"/>
      </items>
    </pivotField>
  </pivotFields>
  <rowFields count="4">
    <field x="0"/>
    <field x="1"/>
    <field x="2"/>
    <field x="3"/>
  </rowFields>
  <rowItems count="81">
    <i>
      <x/>
      <x v="17"/>
      <x v="6"/>
      <x v="26"/>
    </i>
    <i>
      <x v="1"/>
      <x v="7"/>
      <x v="3"/>
      <x v="13"/>
    </i>
    <i>
      <x v="2"/>
      <x v="4"/>
      <x v="2"/>
      <x v="5"/>
    </i>
    <i>
      <x v="3"/>
      <x v="13"/>
      <x v="3"/>
      <x v="22"/>
    </i>
    <i>
      <x v="4"/>
      <x v="6"/>
      <x v="2"/>
      <x v="7"/>
    </i>
    <i>
      <x v="5"/>
      <x v="9"/>
      <x v="3"/>
      <x v="17"/>
    </i>
    <i>
      <x v="6"/>
      <x v="6"/>
      <x v="2"/>
      <x v="7"/>
    </i>
    <i>
      <x v="7"/>
      <x v="10"/>
      <x v="2"/>
      <x v="13"/>
    </i>
    <i>
      <x v="8"/>
      <x v="3"/>
      <x v="3"/>
      <x v="13"/>
    </i>
    <i>
      <x v="9"/>
      <x v="16"/>
      <x v="4"/>
      <x v="25"/>
    </i>
    <i>
      <x v="10"/>
      <x v="15"/>
      <x v="4"/>
      <x v="24"/>
    </i>
    <i>
      <x v="11"/>
      <x v="4"/>
      <x v="4"/>
      <x v="11"/>
    </i>
    <i>
      <x v="12"/>
      <x v="5"/>
      <x v="4"/>
      <x v="14"/>
    </i>
    <i>
      <x v="13"/>
      <x v="5"/>
      <x v="1"/>
      <x v="4"/>
    </i>
    <i>
      <x v="14"/>
      <x v="12"/>
      <x v="1"/>
      <x v="10"/>
    </i>
    <i>
      <x v="15"/>
      <x v="15"/>
      <x v="2"/>
      <x v="21"/>
    </i>
    <i>
      <x v="16"/>
      <x v="8"/>
      <x v="1"/>
      <x v="6"/>
    </i>
    <i>
      <x v="17"/>
      <x v="3"/>
      <x v="5"/>
      <x v="15"/>
    </i>
    <i>
      <x v="18"/>
      <x v="5"/>
      <x v="1"/>
      <x v="4"/>
    </i>
    <i>
      <x v="19"/>
      <x v="9"/>
      <x v="2"/>
      <x v="12"/>
    </i>
    <i>
      <x v="20"/>
      <x v="12"/>
      <x v="2"/>
      <x v="16"/>
    </i>
    <i>
      <x v="21"/>
      <x v="4"/>
      <x v="1"/>
      <x v="3"/>
    </i>
    <i>
      <x v="22"/>
      <x v="13"/>
      <x v="2"/>
      <x v="18"/>
    </i>
    <i>
      <x v="23"/>
      <x v="13"/>
      <x v="2"/>
      <x v="18"/>
    </i>
    <i>
      <x v="24"/>
      <x v="13"/>
      <x v="2"/>
      <x v="18"/>
    </i>
    <i>
      <x v="25"/>
      <x v="13"/>
      <x v="2"/>
      <x v="18"/>
    </i>
    <i>
      <x v="26"/>
      <x v="13"/>
      <x v="2"/>
      <x v="18"/>
    </i>
    <i>
      <x v="27"/>
      <x v="14"/>
      <x v="2"/>
      <x v="19"/>
    </i>
    <i>
      <x v="28"/>
      <x/>
      <x/>
      <x/>
    </i>
    <i>
      <x v="29"/>
      <x/>
      <x/>
      <x/>
    </i>
    <i>
      <x v="30"/>
      <x v="5"/>
      <x v="1"/>
      <x v="4"/>
    </i>
    <i>
      <x v="31"/>
      <x v="7"/>
      <x v="2"/>
      <x v="8"/>
    </i>
    <i>
      <x v="32"/>
      <x v="10"/>
      <x v="2"/>
      <x v="13"/>
    </i>
    <i>
      <x v="33"/>
      <x v="8"/>
      <x v="2"/>
      <x v="9"/>
    </i>
    <i>
      <x v="34"/>
      <x v="1"/>
      <x v="2"/>
      <x v="1"/>
    </i>
    <i>
      <x v="35"/>
      <x v="12"/>
      <x v="4"/>
      <x v="23"/>
    </i>
    <i>
      <x v="36"/>
      <x v="8"/>
      <x/>
      <x v="3"/>
    </i>
    <i>
      <x v="37"/>
      <x v="2"/>
      <x v="1"/>
      <x v="2"/>
    </i>
    <i>
      <x v="38"/>
      <x v="11"/>
      <x v="3"/>
      <x v="20"/>
    </i>
    <i>
      <x v="39"/>
      <x v="10"/>
      <x v="2"/>
      <x v="13"/>
    </i>
    <i>
      <x v="40"/>
      <x v="9"/>
      <x v="1"/>
      <x v="27"/>
    </i>
    <i>
      <x v="41"/>
      <x v="8"/>
      <x v="2"/>
      <x v="9"/>
    </i>
    <i>
      <x v="42"/>
      <x v="11"/>
      <x/>
      <x v="28"/>
    </i>
    <i>
      <x v="43"/>
      <x v="7"/>
      <x v="2"/>
      <x v="8"/>
    </i>
    <i>
      <x v="44"/>
      <x v="5"/>
      <x v="1"/>
      <x v="4"/>
    </i>
    <i>
      <x v="45"/>
      <x v="7"/>
      <x v="1"/>
      <x v="5"/>
    </i>
    <i>
      <x v="46"/>
      <x v="7"/>
      <x v="1"/>
      <x v="5"/>
    </i>
    <i>
      <x v="47"/>
      <x v="11"/>
      <x v="3"/>
      <x v="20"/>
    </i>
    <i>
      <x v="48"/>
      <x v="10"/>
      <x v="2"/>
      <x v="13"/>
    </i>
    <i>
      <x v="49"/>
      <x v="12"/>
      <x v="3"/>
      <x v="29"/>
    </i>
    <i>
      <x v="50"/>
      <x v="3"/>
      <x v="7"/>
      <x v="19"/>
    </i>
    <i>
      <x v="51"/>
      <x v="8"/>
      <x v="8"/>
      <x v="30"/>
    </i>
    <i>
      <x v="52"/>
      <x v="12"/>
      <x v="9"/>
      <x v="31"/>
    </i>
    <i>
      <x v="53"/>
      <x v="8"/>
      <x v="4"/>
      <x v="32"/>
    </i>
    <i>
      <x v="54"/>
      <x v="9"/>
      <x v="3"/>
      <x v="17"/>
    </i>
    <i>
      <x v="55"/>
      <x v="12"/>
      <x v="2"/>
      <x v="16"/>
    </i>
    <i>
      <x v="56"/>
      <x v="10"/>
      <x v="2"/>
      <x v="13"/>
    </i>
    <i>
      <x v="57"/>
      <x v="7"/>
      <x v="2"/>
      <x v="8"/>
    </i>
    <i>
      <x v="58"/>
      <x v="10"/>
      <x v="2"/>
      <x v="13"/>
    </i>
    <i>
      <x v="59"/>
      <x v="9"/>
      <x v="4"/>
      <x v="33"/>
    </i>
    <i>
      <x v="60"/>
      <x v="9"/>
      <x v="3"/>
      <x v="17"/>
    </i>
    <i>
      <x v="61"/>
      <x v="8"/>
      <x v="2"/>
      <x v="9"/>
    </i>
    <i>
      <x v="62"/>
      <x v="5"/>
      <x v="4"/>
      <x v="14"/>
    </i>
    <i>
      <x v="63"/>
      <x v="8"/>
      <x v="2"/>
      <x v="9"/>
    </i>
    <i>
      <x v="64"/>
      <x v="8"/>
      <x v="2"/>
      <x v="9"/>
    </i>
    <i>
      <x v="65"/>
      <x v="8"/>
      <x v="3"/>
      <x v="34"/>
    </i>
    <i>
      <x v="66"/>
      <x v="8"/>
      <x v="3"/>
      <x v="34"/>
    </i>
    <i>
      <x v="67"/>
      <x v="8"/>
      <x v="3"/>
      <x v="34"/>
    </i>
    <i>
      <x v="68"/>
      <x v="7"/>
      <x v="3"/>
      <x v="13"/>
    </i>
    <i>
      <x v="69"/>
      <x v="8"/>
      <x v="4"/>
      <x v="32"/>
    </i>
    <i>
      <x v="70"/>
      <x v="6"/>
      <x v="4"/>
      <x v="35"/>
    </i>
    <i>
      <x v="71"/>
      <x v="14"/>
      <x v="2"/>
      <x v="19"/>
    </i>
    <i>
      <x v="72"/>
      <x v="11"/>
      <x v="4"/>
      <x v="36"/>
    </i>
    <i>
      <x v="73"/>
      <x v="7"/>
      <x v="3"/>
      <x v="13"/>
    </i>
    <i>
      <x v="74"/>
      <x v="9"/>
      <x v="2"/>
      <x v="39"/>
    </i>
    <i>
      <x v="75"/>
      <x v="7"/>
      <x v="2"/>
      <x v="8"/>
    </i>
    <i>
      <x v="76"/>
      <x v="7"/>
      <x v="1"/>
      <x v="5"/>
    </i>
    <i>
      <x v="77"/>
      <x v="4"/>
      <x v="2"/>
      <x v="5"/>
    </i>
    <i>
      <x v="78"/>
      <x v="5"/>
      <x v="2"/>
      <x v="37"/>
    </i>
    <i>
      <x v="79"/>
      <x v="5"/>
      <x v="3"/>
      <x v="38"/>
    </i>
    <i>
      <x v="80"/>
      <x v="5"/>
      <x v="2"/>
      <x v="37"/>
    </i>
  </rowItems>
  <colItems count="1">
    <i/>
  </colItems>
  <formats count="97">
    <format dxfId="781">
      <pivotArea dataOnly="0" labelOnly="1" outline="0" fieldPosition="0">
        <references count="2">
          <reference field="0" count="1" selected="0">
            <x v="0"/>
          </reference>
          <reference field="1" count="1">
            <x v="17"/>
          </reference>
        </references>
      </pivotArea>
    </format>
    <format dxfId="780">
      <pivotArea dataOnly="0" labelOnly="1" outline="0" fieldPosition="0">
        <references count="2">
          <reference field="0" count="1" selected="0">
            <x v="0"/>
          </reference>
          <reference field="1" count="1">
            <x v="17"/>
          </reference>
        </references>
      </pivotArea>
    </format>
    <format dxfId="779">
      <pivotArea dataOnly="0" labelOnly="1" outline="0" fieldPosition="0">
        <references count="3">
          <reference field="0" count="1" selected="0">
            <x v="0"/>
          </reference>
          <reference field="1" count="1" selected="0">
            <x v="17"/>
          </reference>
          <reference field="2" count="1">
            <x v="6"/>
          </reference>
        </references>
      </pivotArea>
    </format>
    <format dxfId="778">
      <pivotArea dataOnly="0" labelOnly="1" outline="0" fieldPosition="0">
        <references count="4">
          <reference field="0" count="1" selected="0">
            <x v="0"/>
          </reference>
          <reference field="1" count="1" selected="0">
            <x v="17"/>
          </reference>
          <reference field="2" count="1" selected="0">
            <x v="6"/>
          </reference>
          <reference field="3" count="1">
            <x v="26"/>
          </reference>
        </references>
      </pivotArea>
    </format>
    <format dxfId="777">
      <pivotArea dataOnly="0" labelOnly="1" outline="0" fieldPosition="0">
        <references count="2">
          <reference field="0" count="1" selected="0">
            <x v="1"/>
          </reference>
          <reference field="1" count="1">
            <x v="7"/>
          </reference>
        </references>
      </pivotArea>
    </format>
    <format dxfId="776">
      <pivotArea dataOnly="0" labelOnly="1" outline="0" fieldPosition="0">
        <references count="2">
          <reference field="0" count="1" selected="0">
            <x v="2"/>
          </reference>
          <reference field="1" count="1">
            <x v="4"/>
          </reference>
        </references>
      </pivotArea>
    </format>
    <format dxfId="775">
      <pivotArea dataOnly="0" labelOnly="1" outline="0" fieldPosition="0">
        <references count="2">
          <reference field="0" count="1" selected="0">
            <x v="3"/>
          </reference>
          <reference field="1" count="1">
            <x v="13"/>
          </reference>
        </references>
      </pivotArea>
    </format>
    <format dxfId="774">
      <pivotArea dataOnly="0" labelOnly="1" outline="0" fieldPosition="0">
        <references count="2">
          <reference field="0" count="1" selected="0">
            <x v="4"/>
          </reference>
          <reference field="1" count="1">
            <x v="6"/>
          </reference>
        </references>
      </pivotArea>
    </format>
    <format dxfId="773">
      <pivotArea dataOnly="0" labelOnly="1" outline="0" fieldPosition="0">
        <references count="2">
          <reference field="0" count="1" selected="0">
            <x v="5"/>
          </reference>
          <reference field="1" count="1">
            <x v="9"/>
          </reference>
        </references>
      </pivotArea>
    </format>
    <format dxfId="772">
      <pivotArea dataOnly="0" labelOnly="1" outline="0" fieldPosition="0">
        <references count="2">
          <reference field="0" count="1" selected="0">
            <x v="6"/>
          </reference>
          <reference field="1" count="1">
            <x v="6"/>
          </reference>
        </references>
      </pivotArea>
    </format>
    <format dxfId="771">
      <pivotArea dataOnly="0" labelOnly="1" outline="0" fieldPosition="0">
        <references count="2">
          <reference field="0" count="1" selected="0">
            <x v="7"/>
          </reference>
          <reference field="1" count="1">
            <x v="10"/>
          </reference>
        </references>
      </pivotArea>
    </format>
    <format dxfId="770">
      <pivotArea dataOnly="0" labelOnly="1" outline="0" fieldPosition="0">
        <references count="2">
          <reference field="0" count="1" selected="0">
            <x v="8"/>
          </reference>
          <reference field="1" count="1">
            <x v="3"/>
          </reference>
        </references>
      </pivotArea>
    </format>
    <format dxfId="769">
      <pivotArea dataOnly="0" labelOnly="1" outline="0" fieldPosition="0">
        <references count="2">
          <reference field="0" count="1" selected="0">
            <x v="9"/>
          </reference>
          <reference field="1" count="1">
            <x v="16"/>
          </reference>
        </references>
      </pivotArea>
    </format>
    <format dxfId="768">
      <pivotArea dataOnly="0" labelOnly="1" outline="0" fieldPosition="0">
        <references count="2">
          <reference field="0" count="1" selected="0">
            <x v="10"/>
          </reference>
          <reference field="1" count="1">
            <x v="15"/>
          </reference>
        </references>
      </pivotArea>
    </format>
    <format dxfId="767">
      <pivotArea dataOnly="0" labelOnly="1" outline="0" fieldPosition="0">
        <references count="2">
          <reference field="0" count="1" selected="0">
            <x v="11"/>
          </reference>
          <reference field="1" count="1">
            <x v="4"/>
          </reference>
        </references>
      </pivotArea>
    </format>
    <format dxfId="766">
      <pivotArea dataOnly="0" labelOnly="1" outline="0" fieldPosition="0">
        <references count="2">
          <reference field="0" count="1" selected="0">
            <x v="12"/>
          </reference>
          <reference field="1" count="1">
            <x v="5"/>
          </reference>
        </references>
      </pivotArea>
    </format>
    <format dxfId="765">
      <pivotArea dataOnly="0" labelOnly="1" outline="0" fieldPosition="0">
        <references count="2">
          <reference field="0" count="1" selected="0">
            <x v="14"/>
          </reference>
          <reference field="1" count="1">
            <x v="12"/>
          </reference>
        </references>
      </pivotArea>
    </format>
    <format dxfId="764">
      <pivotArea dataOnly="0" labelOnly="1" outline="0" fieldPosition="0">
        <references count="2">
          <reference field="0" count="1" selected="0">
            <x v="15"/>
          </reference>
          <reference field="1" count="1">
            <x v="15"/>
          </reference>
        </references>
      </pivotArea>
    </format>
    <format dxfId="763">
      <pivotArea dataOnly="0" labelOnly="1" outline="0" fieldPosition="0">
        <references count="2">
          <reference field="0" count="1" selected="0">
            <x v="16"/>
          </reference>
          <reference field="1" count="1">
            <x v="8"/>
          </reference>
        </references>
      </pivotArea>
    </format>
    <format dxfId="762">
      <pivotArea dataOnly="0" labelOnly="1" outline="0" fieldPosition="0">
        <references count="2">
          <reference field="0" count="1" selected="0">
            <x v="17"/>
          </reference>
          <reference field="1" count="1">
            <x v="3"/>
          </reference>
        </references>
      </pivotArea>
    </format>
    <format dxfId="761">
      <pivotArea dataOnly="0" labelOnly="1" outline="0" fieldPosition="0">
        <references count="2">
          <reference field="0" count="1" selected="0">
            <x v="18"/>
          </reference>
          <reference field="1" count="1">
            <x v="5"/>
          </reference>
        </references>
      </pivotArea>
    </format>
    <format dxfId="760">
      <pivotArea dataOnly="0" labelOnly="1" outline="0" fieldPosition="0">
        <references count="2">
          <reference field="0" count="1" selected="0">
            <x v="19"/>
          </reference>
          <reference field="1" count="1">
            <x v="9"/>
          </reference>
        </references>
      </pivotArea>
    </format>
    <format dxfId="759">
      <pivotArea dataOnly="0" labelOnly="1" outline="0" fieldPosition="0">
        <references count="2">
          <reference field="0" count="1" selected="0">
            <x v="20"/>
          </reference>
          <reference field="1" count="1">
            <x v="12"/>
          </reference>
        </references>
      </pivotArea>
    </format>
    <format dxfId="758">
      <pivotArea dataOnly="0" labelOnly="1" outline="0" fieldPosition="0">
        <references count="2">
          <reference field="0" count="1" selected="0">
            <x v="21"/>
          </reference>
          <reference field="1" count="1">
            <x v="4"/>
          </reference>
        </references>
      </pivotArea>
    </format>
    <format dxfId="757">
      <pivotArea dataOnly="0" labelOnly="1" outline="0" fieldPosition="0">
        <references count="2">
          <reference field="0" count="1" selected="0">
            <x v="22"/>
          </reference>
          <reference field="1" count="1">
            <x v="13"/>
          </reference>
        </references>
      </pivotArea>
    </format>
    <format dxfId="756">
      <pivotArea dataOnly="0" labelOnly="1" outline="0" fieldPosition="0">
        <references count="2">
          <reference field="0" count="1" selected="0">
            <x v="27"/>
          </reference>
          <reference field="1" count="1">
            <x v="14"/>
          </reference>
        </references>
      </pivotArea>
    </format>
    <format dxfId="755">
      <pivotArea dataOnly="0" labelOnly="1" outline="0" fieldPosition="0">
        <references count="2">
          <reference field="0" count="1" selected="0">
            <x v="28"/>
          </reference>
          <reference field="1" count="1">
            <x v="0"/>
          </reference>
        </references>
      </pivotArea>
    </format>
    <format dxfId="754">
      <pivotArea dataOnly="0" labelOnly="1" outline="0" fieldPosition="0">
        <references count="2">
          <reference field="0" count="1" selected="0">
            <x v="30"/>
          </reference>
          <reference field="1" count="1">
            <x v="5"/>
          </reference>
        </references>
      </pivotArea>
    </format>
    <format dxfId="753">
      <pivotArea dataOnly="0" labelOnly="1" outline="0" fieldPosition="0">
        <references count="2">
          <reference field="0" count="1" selected="0">
            <x v="31"/>
          </reference>
          <reference field="1" count="1">
            <x v="7"/>
          </reference>
        </references>
      </pivotArea>
    </format>
    <format dxfId="752">
      <pivotArea dataOnly="0" labelOnly="1" outline="0" fieldPosition="0">
        <references count="2">
          <reference field="0" count="1" selected="0">
            <x v="32"/>
          </reference>
          <reference field="1" count="1">
            <x v="10"/>
          </reference>
        </references>
      </pivotArea>
    </format>
    <format dxfId="751">
      <pivotArea dataOnly="0" labelOnly="1" outline="0" fieldPosition="0">
        <references count="2">
          <reference field="0" count="1" selected="0">
            <x v="33"/>
          </reference>
          <reference field="1" count="1">
            <x v="8"/>
          </reference>
        </references>
      </pivotArea>
    </format>
    <format dxfId="750">
      <pivotArea dataOnly="0" labelOnly="1" outline="0" fieldPosition="0">
        <references count="2">
          <reference field="0" count="1" selected="0">
            <x v="35"/>
          </reference>
          <reference field="1" count="1">
            <x v="12"/>
          </reference>
        </references>
      </pivotArea>
    </format>
    <format dxfId="749">
      <pivotArea dataOnly="0" labelOnly="1" outline="0" fieldPosition="0">
        <references count="2">
          <reference field="0" count="1" selected="0">
            <x v="36"/>
          </reference>
          <reference field="1" count="1">
            <x v="8"/>
          </reference>
        </references>
      </pivotArea>
    </format>
    <format dxfId="748">
      <pivotArea dataOnly="0" labelOnly="1" outline="0" fieldPosition="0">
        <references count="2">
          <reference field="0" count="1" selected="0">
            <x v="37"/>
          </reference>
          <reference field="1" count="1">
            <x v="2"/>
          </reference>
        </references>
      </pivotArea>
    </format>
    <format dxfId="747">
      <pivotArea dataOnly="0" labelOnly="1" outline="0" fieldPosition="0">
        <references count="2">
          <reference field="0" count="1" selected="0">
            <x v="38"/>
          </reference>
          <reference field="1" count="1">
            <x v="11"/>
          </reference>
        </references>
      </pivotArea>
    </format>
    <format dxfId="746">
      <pivotArea dataOnly="0" labelOnly="1" outline="0" fieldPosition="0">
        <references count="2">
          <reference field="0" count="1" selected="0">
            <x v="39"/>
          </reference>
          <reference field="1" count="1">
            <x v="10"/>
          </reference>
        </references>
      </pivotArea>
    </format>
    <format dxfId="745">
      <pivotArea dataOnly="0" labelOnly="1" outline="0" fieldPosition="0">
        <references count="3">
          <reference field="0" count="1" selected="0">
            <x v="1"/>
          </reference>
          <reference field="1" count="1" selected="0">
            <x v="7"/>
          </reference>
          <reference field="2" count="1">
            <x v="3"/>
          </reference>
        </references>
      </pivotArea>
    </format>
    <format dxfId="744">
      <pivotArea dataOnly="0" labelOnly="1" outline="0" fieldPosition="0">
        <references count="3">
          <reference field="0" count="1" selected="0">
            <x v="2"/>
          </reference>
          <reference field="1" count="1" selected="0">
            <x v="4"/>
          </reference>
          <reference field="2" count="1">
            <x v="2"/>
          </reference>
        </references>
      </pivotArea>
    </format>
    <format dxfId="743">
      <pivotArea dataOnly="0" labelOnly="1" outline="0" fieldPosition="0">
        <references count="3">
          <reference field="0" count="1" selected="0">
            <x v="3"/>
          </reference>
          <reference field="1" count="1" selected="0">
            <x v="13"/>
          </reference>
          <reference field="2" count="1">
            <x v="3"/>
          </reference>
        </references>
      </pivotArea>
    </format>
    <format dxfId="742">
      <pivotArea dataOnly="0" labelOnly="1" outline="0" fieldPosition="0">
        <references count="3">
          <reference field="0" count="1" selected="0">
            <x v="4"/>
          </reference>
          <reference field="1" count="1" selected="0">
            <x v="6"/>
          </reference>
          <reference field="2" count="1">
            <x v="2"/>
          </reference>
        </references>
      </pivotArea>
    </format>
    <format dxfId="741">
      <pivotArea dataOnly="0" labelOnly="1" outline="0" fieldPosition="0">
        <references count="3">
          <reference field="0" count="1" selected="0">
            <x v="5"/>
          </reference>
          <reference field="1" count="1" selected="0">
            <x v="9"/>
          </reference>
          <reference field="2" count="1">
            <x v="3"/>
          </reference>
        </references>
      </pivotArea>
    </format>
    <format dxfId="740">
      <pivotArea dataOnly="0" labelOnly="1" outline="0" fieldPosition="0">
        <references count="3">
          <reference field="0" count="1" selected="0">
            <x v="6"/>
          </reference>
          <reference field="1" count="1" selected="0">
            <x v="6"/>
          </reference>
          <reference field="2" count="1">
            <x v="2"/>
          </reference>
        </references>
      </pivotArea>
    </format>
    <format dxfId="739">
      <pivotArea dataOnly="0" labelOnly="1" outline="0" fieldPosition="0">
        <references count="3">
          <reference field="0" count="1" selected="0">
            <x v="8"/>
          </reference>
          <reference field="1" count="1" selected="0">
            <x v="3"/>
          </reference>
          <reference field="2" count="1">
            <x v="3"/>
          </reference>
        </references>
      </pivotArea>
    </format>
    <format dxfId="738">
      <pivotArea dataOnly="0" labelOnly="1" outline="0" fieldPosition="0">
        <references count="3">
          <reference field="0" count="1" selected="0">
            <x v="9"/>
          </reference>
          <reference field="1" count="1" selected="0">
            <x v="16"/>
          </reference>
          <reference field="2" count="1">
            <x v="4"/>
          </reference>
        </references>
      </pivotArea>
    </format>
    <format dxfId="737">
      <pivotArea dataOnly="0" labelOnly="1" outline="0" fieldPosition="0">
        <references count="3">
          <reference field="0" count="1" selected="0">
            <x v="13"/>
          </reference>
          <reference field="1" count="1" selected="0">
            <x v="5"/>
          </reference>
          <reference field="2" count="1">
            <x v="1"/>
          </reference>
        </references>
      </pivotArea>
    </format>
    <format dxfId="736">
      <pivotArea dataOnly="0" labelOnly="1" outline="0" fieldPosition="0">
        <references count="3">
          <reference field="0" count="1" selected="0">
            <x v="16"/>
          </reference>
          <reference field="1" count="1" selected="0">
            <x v="8"/>
          </reference>
          <reference field="2" count="1">
            <x v="1"/>
          </reference>
        </references>
      </pivotArea>
    </format>
    <format dxfId="735">
      <pivotArea dataOnly="0" labelOnly="1" outline="0" fieldPosition="0">
        <references count="3">
          <reference field="0" count="1" selected="0">
            <x v="17"/>
          </reference>
          <reference field="1" count="1" selected="0">
            <x v="3"/>
          </reference>
          <reference field="2" count="1">
            <x v="5"/>
          </reference>
        </references>
      </pivotArea>
    </format>
    <format dxfId="734">
      <pivotArea dataOnly="0" labelOnly="1" outline="0" fieldPosition="0">
        <references count="3">
          <reference field="0" count="1" selected="0">
            <x v="18"/>
          </reference>
          <reference field="1" count="1" selected="0">
            <x v="5"/>
          </reference>
          <reference field="2" count="1">
            <x v="1"/>
          </reference>
        </references>
      </pivotArea>
    </format>
    <format dxfId="733">
      <pivotArea dataOnly="0" labelOnly="1" outline="0" fieldPosition="0">
        <references count="3">
          <reference field="0" count="1" selected="0">
            <x v="19"/>
          </reference>
          <reference field="1" count="1" selected="0">
            <x v="9"/>
          </reference>
          <reference field="2" count="1">
            <x v="2"/>
          </reference>
        </references>
      </pivotArea>
    </format>
    <format dxfId="732">
      <pivotArea dataOnly="0" labelOnly="1" outline="0" fieldPosition="0">
        <references count="3">
          <reference field="0" count="1" selected="0">
            <x v="22"/>
          </reference>
          <reference field="1" count="1" selected="0">
            <x v="13"/>
          </reference>
          <reference field="2" count="1">
            <x v="2"/>
          </reference>
        </references>
      </pivotArea>
    </format>
    <format dxfId="731">
      <pivotArea dataOnly="0" labelOnly="1" outline="0" fieldPosition="0">
        <references count="3">
          <reference field="0" count="1" selected="0">
            <x v="28"/>
          </reference>
          <reference field="1" count="1" selected="0">
            <x v="0"/>
          </reference>
          <reference field="2" count="1">
            <x v="0"/>
          </reference>
        </references>
      </pivotArea>
    </format>
    <format dxfId="730">
      <pivotArea dataOnly="0" labelOnly="1" outline="0" fieldPosition="0">
        <references count="3">
          <reference field="0" count="1" selected="0">
            <x v="30"/>
          </reference>
          <reference field="1" count="1" selected="0">
            <x v="5"/>
          </reference>
          <reference field="2" count="1">
            <x v="1"/>
          </reference>
        </references>
      </pivotArea>
    </format>
    <format dxfId="729">
      <pivotArea dataOnly="0" labelOnly="1" outline="0" fieldPosition="0">
        <references count="3">
          <reference field="0" count="1" selected="0">
            <x v="31"/>
          </reference>
          <reference field="1" count="1" selected="0">
            <x v="7"/>
          </reference>
          <reference field="2" count="1">
            <x v="2"/>
          </reference>
        </references>
      </pivotArea>
    </format>
    <format dxfId="728">
      <pivotArea dataOnly="0" labelOnly="1" outline="0" fieldPosition="0">
        <references count="3">
          <reference field="0" count="1" selected="0">
            <x v="34"/>
          </reference>
          <reference field="1" count="1" selected="0">
            <x v="1"/>
          </reference>
          <reference field="2" count="1">
            <x v="2"/>
          </reference>
        </references>
      </pivotArea>
    </format>
    <format dxfId="727">
      <pivotArea dataOnly="0" labelOnly="1" outline="0" fieldPosition="0">
        <references count="3">
          <reference field="0" count="1" selected="0">
            <x v="35"/>
          </reference>
          <reference field="1" count="1" selected="0">
            <x v="12"/>
          </reference>
          <reference field="2" count="1">
            <x v="4"/>
          </reference>
        </references>
      </pivotArea>
    </format>
    <format dxfId="726">
      <pivotArea dataOnly="0" labelOnly="1" outline="0" fieldPosition="0">
        <references count="3">
          <reference field="0" count="1" selected="0">
            <x v="37"/>
          </reference>
          <reference field="1" count="1" selected="0">
            <x v="2"/>
          </reference>
          <reference field="2" count="1">
            <x v="1"/>
          </reference>
        </references>
      </pivotArea>
    </format>
    <format dxfId="725">
      <pivotArea dataOnly="0" labelOnly="1" outline="0" fieldPosition="0">
        <references count="3">
          <reference field="0" count="1" selected="0">
            <x v="38"/>
          </reference>
          <reference field="1" count="1" selected="0">
            <x v="11"/>
          </reference>
          <reference field="2" count="1">
            <x v="3"/>
          </reference>
        </references>
      </pivotArea>
    </format>
    <format dxfId="724">
      <pivotArea dataOnly="0" labelOnly="1" outline="0" fieldPosition="0">
        <references count="3">
          <reference field="0" count="1" selected="0">
            <x v="39"/>
          </reference>
          <reference field="1" count="1" selected="0">
            <x v="10"/>
          </reference>
          <reference field="2" count="1">
            <x v="2"/>
          </reference>
        </references>
      </pivotArea>
    </format>
    <format dxfId="723">
      <pivotArea dataOnly="0" labelOnly="1" outline="0" fieldPosition="0">
        <references count="4">
          <reference field="0" count="1" selected="0">
            <x v="1"/>
          </reference>
          <reference field="1" count="1" selected="0">
            <x v="7"/>
          </reference>
          <reference field="2" count="1" selected="0">
            <x v="3"/>
          </reference>
          <reference field="3" count="1">
            <x v="13"/>
          </reference>
        </references>
      </pivotArea>
    </format>
    <format dxfId="722">
      <pivotArea dataOnly="0" labelOnly="1" outline="0" fieldPosition="0">
        <references count="4">
          <reference field="0" count="1" selected="0">
            <x v="2"/>
          </reference>
          <reference field="1" count="1" selected="0">
            <x v="4"/>
          </reference>
          <reference field="2" count="1" selected="0">
            <x v="2"/>
          </reference>
          <reference field="3" count="1">
            <x v="5"/>
          </reference>
        </references>
      </pivotArea>
    </format>
    <format dxfId="721">
      <pivotArea dataOnly="0" labelOnly="1" outline="0" fieldPosition="0">
        <references count="4">
          <reference field="0" count="1" selected="0">
            <x v="3"/>
          </reference>
          <reference field="1" count="1" selected="0">
            <x v="13"/>
          </reference>
          <reference field="2" count="1" selected="0">
            <x v="3"/>
          </reference>
          <reference field="3" count="1">
            <x v="22"/>
          </reference>
        </references>
      </pivotArea>
    </format>
    <format dxfId="720">
      <pivotArea dataOnly="0" labelOnly="1" outline="0" fieldPosition="0">
        <references count="4">
          <reference field="0" count="1" selected="0">
            <x v="4"/>
          </reference>
          <reference field="1" count="1" selected="0">
            <x v="6"/>
          </reference>
          <reference field="2" count="1" selected="0">
            <x v="2"/>
          </reference>
          <reference field="3" count="1">
            <x v="7"/>
          </reference>
        </references>
      </pivotArea>
    </format>
    <format dxfId="719">
      <pivotArea dataOnly="0" labelOnly="1" outline="0" fieldPosition="0">
        <references count="4">
          <reference field="0" count="1" selected="0">
            <x v="5"/>
          </reference>
          <reference field="1" count="1" selected="0">
            <x v="9"/>
          </reference>
          <reference field="2" count="1" selected="0">
            <x v="3"/>
          </reference>
          <reference field="3" count="1">
            <x v="17"/>
          </reference>
        </references>
      </pivotArea>
    </format>
    <format dxfId="718">
      <pivotArea dataOnly="0" labelOnly="1" outline="0" fieldPosition="0">
        <references count="4">
          <reference field="0" count="1" selected="0">
            <x v="6"/>
          </reference>
          <reference field="1" count="1" selected="0">
            <x v="6"/>
          </reference>
          <reference field="2" count="1" selected="0">
            <x v="2"/>
          </reference>
          <reference field="3" count="1">
            <x v="7"/>
          </reference>
        </references>
      </pivotArea>
    </format>
    <format dxfId="717">
      <pivotArea dataOnly="0" labelOnly="1" outline="0" fieldPosition="0">
        <references count="4">
          <reference field="0" count="1" selected="0">
            <x v="7"/>
          </reference>
          <reference field="1" count="1" selected="0">
            <x v="10"/>
          </reference>
          <reference field="2" count="1" selected="0">
            <x v="2"/>
          </reference>
          <reference field="3" count="1">
            <x v="13"/>
          </reference>
        </references>
      </pivotArea>
    </format>
    <format dxfId="716">
      <pivotArea dataOnly="0" labelOnly="1" outline="0" fieldPosition="0">
        <references count="4">
          <reference field="0" count="1" selected="0">
            <x v="8"/>
          </reference>
          <reference field="1" count="1" selected="0">
            <x v="3"/>
          </reference>
          <reference field="2" count="1" selected="0">
            <x v="3"/>
          </reference>
          <reference field="3" count="1">
            <x v="13"/>
          </reference>
        </references>
      </pivotArea>
    </format>
    <format dxfId="715">
      <pivotArea dataOnly="0" labelOnly="1" outline="0" fieldPosition="0">
        <references count="4">
          <reference field="0" count="1" selected="0">
            <x v="9"/>
          </reference>
          <reference field="1" count="1" selected="0">
            <x v="16"/>
          </reference>
          <reference field="2" count="1" selected="0">
            <x v="4"/>
          </reference>
          <reference field="3" count="1">
            <x v="25"/>
          </reference>
        </references>
      </pivotArea>
    </format>
    <format dxfId="714">
      <pivotArea dataOnly="0" labelOnly="1" outline="0" fieldPosition="0">
        <references count="4">
          <reference field="0" count="1" selected="0">
            <x v="10"/>
          </reference>
          <reference field="1" count="1" selected="0">
            <x v="15"/>
          </reference>
          <reference field="2" count="1" selected="0">
            <x v="4"/>
          </reference>
          <reference field="3" count="1">
            <x v="24"/>
          </reference>
        </references>
      </pivotArea>
    </format>
    <format dxfId="713">
      <pivotArea dataOnly="0" labelOnly="1" outline="0" fieldPosition="0">
        <references count="4">
          <reference field="0" count="1" selected="0">
            <x v="11"/>
          </reference>
          <reference field="1" count="1" selected="0">
            <x v="4"/>
          </reference>
          <reference field="2" count="1" selected="0">
            <x v="4"/>
          </reference>
          <reference field="3" count="1">
            <x v="11"/>
          </reference>
        </references>
      </pivotArea>
    </format>
    <format dxfId="712">
      <pivotArea dataOnly="0" labelOnly="1" outline="0" fieldPosition="0">
        <references count="4">
          <reference field="0" count="1" selected="0">
            <x v="12"/>
          </reference>
          <reference field="1" count="1" selected="0">
            <x v="5"/>
          </reference>
          <reference field="2" count="1" selected="0">
            <x v="4"/>
          </reference>
          <reference field="3" count="1">
            <x v="14"/>
          </reference>
        </references>
      </pivotArea>
    </format>
    <format dxfId="711">
      <pivotArea dataOnly="0" labelOnly="1" outline="0" fieldPosition="0">
        <references count="4">
          <reference field="0" count="1" selected="0">
            <x v="13"/>
          </reference>
          <reference field="1" count="1" selected="0">
            <x v="5"/>
          </reference>
          <reference field="2" count="1" selected="0">
            <x v="1"/>
          </reference>
          <reference field="3" count="1">
            <x v="4"/>
          </reference>
        </references>
      </pivotArea>
    </format>
    <format dxfId="710">
      <pivotArea dataOnly="0" labelOnly="1" outline="0" fieldPosition="0">
        <references count="4">
          <reference field="0" count="1" selected="0">
            <x v="14"/>
          </reference>
          <reference field="1" count="1" selected="0">
            <x v="12"/>
          </reference>
          <reference field="2" count="1" selected="0">
            <x v="1"/>
          </reference>
          <reference field="3" count="1">
            <x v="10"/>
          </reference>
        </references>
      </pivotArea>
    </format>
    <format dxfId="709">
      <pivotArea dataOnly="0" labelOnly="1" outline="0" fieldPosition="0">
        <references count="4">
          <reference field="0" count="1" selected="0">
            <x v="15"/>
          </reference>
          <reference field="1" count="1" selected="0">
            <x v="15"/>
          </reference>
          <reference field="2" count="1" selected="0">
            <x v="2"/>
          </reference>
          <reference field="3" count="1">
            <x v="21"/>
          </reference>
        </references>
      </pivotArea>
    </format>
    <format dxfId="708">
      <pivotArea dataOnly="0" labelOnly="1" outline="0" fieldPosition="0">
        <references count="4">
          <reference field="0" count="1" selected="0">
            <x v="16"/>
          </reference>
          <reference field="1" count="1" selected="0">
            <x v="8"/>
          </reference>
          <reference field="2" count="1" selected="0">
            <x v="1"/>
          </reference>
          <reference field="3" count="1">
            <x v="6"/>
          </reference>
        </references>
      </pivotArea>
    </format>
    <format dxfId="707">
      <pivotArea dataOnly="0" labelOnly="1" outline="0" fieldPosition="0">
        <references count="4">
          <reference field="0" count="1" selected="0">
            <x v="17"/>
          </reference>
          <reference field="1" count="1" selected="0">
            <x v="3"/>
          </reference>
          <reference field="2" count="1" selected="0">
            <x v="5"/>
          </reference>
          <reference field="3" count="1">
            <x v="15"/>
          </reference>
        </references>
      </pivotArea>
    </format>
    <format dxfId="706">
      <pivotArea dataOnly="0" labelOnly="1" outline="0" fieldPosition="0">
        <references count="4">
          <reference field="0" count="1" selected="0">
            <x v="18"/>
          </reference>
          <reference field="1" count="1" selected="0">
            <x v="5"/>
          </reference>
          <reference field="2" count="1" selected="0">
            <x v="1"/>
          </reference>
          <reference field="3" count="1">
            <x v="4"/>
          </reference>
        </references>
      </pivotArea>
    </format>
    <format dxfId="705">
      <pivotArea dataOnly="0" labelOnly="1" outline="0" fieldPosition="0">
        <references count="4">
          <reference field="0" count="1" selected="0">
            <x v="19"/>
          </reference>
          <reference field="1" count="1" selected="0">
            <x v="9"/>
          </reference>
          <reference field="2" count="1" selected="0">
            <x v="2"/>
          </reference>
          <reference field="3" count="1">
            <x v="12"/>
          </reference>
        </references>
      </pivotArea>
    </format>
    <format dxfId="704">
      <pivotArea dataOnly="0" labelOnly="1" outline="0" fieldPosition="0">
        <references count="4">
          <reference field="0" count="1" selected="0">
            <x v="20"/>
          </reference>
          <reference field="1" count="1" selected="0">
            <x v="12"/>
          </reference>
          <reference field="2" count="1" selected="0">
            <x v="2"/>
          </reference>
          <reference field="3" count="1">
            <x v="16"/>
          </reference>
        </references>
      </pivotArea>
    </format>
    <format dxfId="703">
      <pivotArea dataOnly="0" labelOnly="1" outline="0" fieldPosition="0">
        <references count="4">
          <reference field="0" count="1" selected="0">
            <x v="21"/>
          </reference>
          <reference field="1" count="1" selected="0">
            <x v="4"/>
          </reference>
          <reference field="2" count="1" selected="0">
            <x v="1"/>
          </reference>
          <reference field="3" count="1">
            <x v="3"/>
          </reference>
        </references>
      </pivotArea>
    </format>
    <format dxfId="702">
      <pivotArea dataOnly="0" labelOnly="1" outline="0" fieldPosition="0">
        <references count="4">
          <reference field="0" count="1" selected="0">
            <x v="22"/>
          </reference>
          <reference field="1" count="1" selected="0">
            <x v="13"/>
          </reference>
          <reference field="2" count="1" selected="0">
            <x v="2"/>
          </reference>
          <reference field="3" count="1">
            <x v="18"/>
          </reference>
        </references>
      </pivotArea>
    </format>
    <format dxfId="701">
      <pivotArea dataOnly="0" labelOnly="1" outline="0" fieldPosition="0">
        <references count="4">
          <reference field="0" count="1" selected="0">
            <x v="23"/>
          </reference>
          <reference field="1" count="1" selected="0">
            <x v="13"/>
          </reference>
          <reference field="2" count="1" selected="0">
            <x v="2"/>
          </reference>
          <reference field="3" count="1">
            <x v="18"/>
          </reference>
        </references>
      </pivotArea>
    </format>
    <format dxfId="700">
      <pivotArea dataOnly="0" labelOnly="1" outline="0" fieldPosition="0">
        <references count="4">
          <reference field="0" count="1" selected="0">
            <x v="24"/>
          </reference>
          <reference field="1" count="1" selected="0">
            <x v="13"/>
          </reference>
          <reference field="2" count="1" selected="0">
            <x v="2"/>
          </reference>
          <reference field="3" count="1">
            <x v="18"/>
          </reference>
        </references>
      </pivotArea>
    </format>
    <format dxfId="699">
      <pivotArea dataOnly="0" labelOnly="1" outline="0" fieldPosition="0">
        <references count="4">
          <reference field="0" count="1" selected="0">
            <x v="25"/>
          </reference>
          <reference field="1" count="1" selected="0">
            <x v="13"/>
          </reference>
          <reference field="2" count="1" selected="0">
            <x v="2"/>
          </reference>
          <reference field="3" count="1">
            <x v="18"/>
          </reference>
        </references>
      </pivotArea>
    </format>
    <format dxfId="698">
      <pivotArea dataOnly="0" labelOnly="1" outline="0" fieldPosition="0">
        <references count="4">
          <reference field="0" count="1" selected="0">
            <x v="26"/>
          </reference>
          <reference field="1" count="1" selected="0">
            <x v="13"/>
          </reference>
          <reference field="2" count="1" selected="0">
            <x v="2"/>
          </reference>
          <reference field="3" count="1">
            <x v="18"/>
          </reference>
        </references>
      </pivotArea>
    </format>
    <format dxfId="697">
      <pivotArea dataOnly="0" labelOnly="1" outline="0" fieldPosition="0">
        <references count="4">
          <reference field="0" count="1" selected="0">
            <x v="27"/>
          </reference>
          <reference field="1" count="1" selected="0">
            <x v="14"/>
          </reference>
          <reference field="2" count="1" selected="0">
            <x v="2"/>
          </reference>
          <reference field="3" count="1">
            <x v="19"/>
          </reference>
        </references>
      </pivotArea>
    </format>
    <format dxfId="696">
      <pivotArea dataOnly="0" labelOnly="1" outline="0" fieldPosition="0">
        <references count="4">
          <reference field="0" count="1" selected="0">
            <x v="28"/>
          </reference>
          <reference field="1" count="1" selected="0">
            <x v="0"/>
          </reference>
          <reference field="2" count="1" selected="0">
            <x v="0"/>
          </reference>
          <reference field="3" count="1">
            <x v="0"/>
          </reference>
        </references>
      </pivotArea>
    </format>
    <format dxfId="695">
      <pivotArea dataOnly="0" labelOnly="1" outline="0" fieldPosition="0">
        <references count="4">
          <reference field="0" count="1" selected="0">
            <x v="29"/>
          </reference>
          <reference field="1" count="1" selected="0">
            <x v="0"/>
          </reference>
          <reference field="2" count="1" selected="0">
            <x v="0"/>
          </reference>
          <reference field="3" count="1">
            <x v="0"/>
          </reference>
        </references>
      </pivotArea>
    </format>
    <format dxfId="694">
      <pivotArea dataOnly="0" labelOnly="1" outline="0" fieldPosition="0">
        <references count="4">
          <reference field="0" count="1" selected="0">
            <x v="30"/>
          </reference>
          <reference field="1" count="1" selected="0">
            <x v="5"/>
          </reference>
          <reference field="2" count="1" selected="0">
            <x v="1"/>
          </reference>
          <reference field="3" count="1">
            <x v="4"/>
          </reference>
        </references>
      </pivotArea>
    </format>
    <format dxfId="693">
      <pivotArea dataOnly="0" labelOnly="1" outline="0" fieldPosition="0">
        <references count="4">
          <reference field="0" count="1" selected="0">
            <x v="31"/>
          </reference>
          <reference field="1" count="1" selected="0">
            <x v="7"/>
          </reference>
          <reference field="2" count="1" selected="0">
            <x v="2"/>
          </reference>
          <reference field="3" count="1">
            <x v="8"/>
          </reference>
        </references>
      </pivotArea>
    </format>
    <format dxfId="692">
      <pivotArea dataOnly="0" labelOnly="1" outline="0" fieldPosition="0">
        <references count="4">
          <reference field="0" count="1" selected="0">
            <x v="32"/>
          </reference>
          <reference field="1" count="1" selected="0">
            <x v="10"/>
          </reference>
          <reference field="2" count="1" selected="0">
            <x v="2"/>
          </reference>
          <reference field="3" count="1">
            <x v="13"/>
          </reference>
        </references>
      </pivotArea>
    </format>
    <format dxfId="691">
      <pivotArea dataOnly="0" labelOnly="1" outline="0" fieldPosition="0">
        <references count="4">
          <reference field="0" count="1" selected="0">
            <x v="33"/>
          </reference>
          <reference field="1" count="1" selected="0">
            <x v="8"/>
          </reference>
          <reference field="2" count="1" selected="0">
            <x v="2"/>
          </reference>
          <reference field="3" count="1">
            <x v="9"/>
          </reference>
        </references>
      </pivotArea>
    </format>
    <format dxfId="690">
      <pivotArea dataOnly="0" labelOnly="1" outline="0" fieldPosition="0">
        <references count="4">
          <reference field="0" count="1" selected="0">
            <x v="34"/>
          </reference>
          <reference field="1" count="1" selected="0">
            <x v="1"/>
          </reference>
          <reference field="2" count="1" selected="0">
            <x v="2"/>
          </reference>
          <reference field="3" count="1">
            <x v="1"/>
          </reference>
        </references>
      </pivotArea>
    </format>
    <format dxfId="689">
      <pivotArea dataOnly="0" labelOnly="1" outline="0" fieldPosition="0">
        <references count="4">
          <reference field="0" count="1" selected="0">
            <x v="35"/>
          </reference>
          <reference field="1" count="1" selected="0">
            <x v="12"/>
          </reference>
          <reference field="2" count="1" selected="0">
            <x v="4"/>
          </reference>
          <reference field="3" count="1">
            <x v="23"/>
          </reference>
        </references>
      </pivotArea>
    </format>
    <format dxfId="688">
      <pivotArea dataOnly="0" labelOnly="1" outline="0" fieldPosition="0">
        <references count="4">
          <reference field="0" count="1" selected="0">
            <x v="36"/>
          </reference>
          <reference field="1" count="1" selected="0">
            <x v="8"/>
          </reference>
          <reference field="2" count="1" selected="0">
            <x v="0"/>
          </reference>
          <reference field="3" count="1">
            <x v="3"/>
          </reference>
        </references>
      </pivotArea>
    </format>
    <format dxfId="687">
      <pivotArea dataOnly="0" labelOnly="1" outline="0" fieldPosition="0">
        <references count="4">
          <reference field="0" count="1" selected="0">
            <x v="37"/>
          </reference>
          <reference field="1" count="1" selected="0">
            <x v="2"/>
          </reference>
          <reference field="2" count="1" selected="0">
            <x v="1"/>
          </reference>
          <reference field="3" count="1">
            <x v="2"/>
          </reference>
        </references>
      </pivotArea>
    </format>
    <format dxfId="686">
      <pivotArea dataOnly="0" labelOnly="1" outline="0" fieldPosition="0">
        <references count="4">
          <reference field="0" count="1" selected="0">
            <x v="38"/>
          </reference>
          <reference field="1" count="1" selected="0">
            <x v="11"/>
          </reference>
          <reference field="2" count="1" selected="0">
            <x v="3"/>
          </reference>
          <reference field="3" count="1">
            <x v="20"/>
          </reference>
        </references>
      </pivotArea>
    </format>
    <format dxfId="685">
      <pivotArea dataOnly="0" labelOnly="1" outline="0" fieldPosition="0">
        <references count="4">
          <reference field="0" count="1" selected="0">
            <x v="39"/>
          </reference>
          <reference field="1" count="1" selected="0">
            <x v="10"/>
          </reference>
          <reference field="2" count="1" selected="0">
            <x v="2"/>
          </reference>
          <reference field="3" count="1">
            <x v="13"/>
          </reference>
        </references>
      </pivotArea>
    </format>
  </formats>
  <pivotTableStyleInfo name="PivotStyleMedium11" showRowHeaders="0"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Tabella_pivot1" cacheId="1" applyNumberFormats="0" applyBorderFormats="0" applyFontFormats="0" applyPatternFormats="0" applyAlignmentFormats="0" applyWidthHeightFormats="1" dataCaption="Valori" updatedVersion="6" minRefreshableVersion="3" showDrill="0" showDataTips="0" enableDrill="0" rowGrandTotals="0" colGrandTotals="0" itemPrintTitles="1" createdVersion="5" indent="0" showHeaders="0" compact="0" compactData="0" multipleFieldFilters="0">
  <location ref="B6:C85" firstHeaderRow="0" firstDataRow="0" firstDataCol="2"/>
  <pivotFields count="2">
    <pivotField axis="axisRow" compact="0" outline="0" showAll="0" defaultSubtotal="0">
      <items count="82">
        <item x="48"/>
        <item x="0"/>
        <item x="1"/>
        <item x="2"/>
        <item x="3"/>
        <item x="4"/>
        <item x="5"/>
        <item x="6"/>
        <item x="7"/>
        <item x="8"/>
        <item x="9"/>
        <item x="10"/>
        <item x="11"/>
        <item x="12"/>
        <item x="13"/>
        <item x="15"/>
        <item x="16"/>
        <item x="17"/>
        <item x="18"/>
        <item x="19"/>
        <item x="20"/>
        <item x="22"/>
        <item x="23"/>
        <item x="24"/>
        <item x="25"/>
        <item x="26"/>
        <item x="27"/>
        <item x="28"/>
        <item x="29"/>
        <item x="30"/>
        <item x="31"/>
        <item x="32"/>
        <item x="33"/>
        <item x="34"/>
        <item x="37"/>
        <item x="38"/>
        <item x="42"/>
        <item x="44"/>
        <item x="46"/>
        <item x="47"/>
        <item x="14"/>
        <item x="21"/>
        <item x="35"/>
        <item x="36"/>
        <item x="39"/>
        <item x="40"/>
        <item n="42 - Transazioni, accordi bonari e arbitrati" x="41"/>
        <item x="43"/>
        <item x="45"/>
        <item x="49"/>
        <item x="50"/>
        <item x="51"/>
        <item x="52"/>
        <item x="53"/>
        <item x="54"/>
        <item n="56 - Indennizzi, risarcimenti e rimborsi" x="55"/>
        <item n="57 - Subapalto" x="56"/>
        <item x="57"/>
        <item x="58"/>
        <item x="59"/>
        <item x="60"/>
        <item x="61"/>
        <item x="62"/>
        <item x="63"/>
        <item x="64"/>
        <item x="65"/>
        <item n="67 - Espropri " x="66"/>
        <item x="67"/>
        <item x="68"/>
        <item x="69"/>
        <item x="70"/>
        <item x="71"/>
        <item x="72"/>
        <item x="73"/>
        <item x="74"/>
        <item x="75"/>
        <item x="76"/>
        <item x="77"/>
        <item x="78"/>
        <item x="79"/>
        <item m="1" x="80"/>
        <item m="1" x="81"/>
      </items>
    </pivotField>
    <pivotField axis="axisRow" compact="0" outline="0" showAll="0" defaultSubtotal="0">
      <items count="73">
        <item x="42"/>
        <item x="7"/>
        <item x="17"/>
        <item x="9"/>
        <item n="Occorre adottare ogni misura possibile affinché le commissioni di concorso operino nella massima trasparenza, disponendo la pubblicazione più ampia e tempestiva possibile dei verbali di concorso." x="0"/>
        <item x="22"/>
        <item x="41"/>
        <item x="25"/>
        <item x="11"/>
        <item x="6"/>
        <item x="5"/>
        <item x="14"/>
        <item x="4"/>
        <item x="10"/>
        <item x="36"/>
        <item x="3"/>
        <item x="40"/>
        <item x="23"/>
        <item x="24"/>
        <item n="Rispetto della Legge n. 241/90 e del D.lgs. n. 267/2000 e delle norme speciali." x="31"/>
        <item x="26"/>
        <item x="28"/>
        <item x="20"/>
        <item x="21"/>
        <item n="Occorre verificare il conferimento dell'incarico mediante procedura a evidenza pubblica,l'estensione del rispetto degli obblighi previsti codice di comportamento dell’ente, l'assenza conflitto di interessi e la dichiarazione di assenza di incompatibilità" x="2"/>
        <item x="8"/>
        <item x="15"/>
        <item x="38"/>
        <item x="13"/>
        <item x="1"/>
        <item x="19"/>
        <item x="16"/>
        <item x="27"/>
        <item x="32"/>
        <item x="12"/>
        <item x="18"/>
        <item x="29"/>
        <item x="30"/>
        <item x="33"/>
        <item n="Rispetto del codice di comportamento." x="34"/>
        <item x="35"/>
        <item x="37"/>
        <item x="39"/>
        <item x="43"/>
        <item x="44"/>
        <item n="Verifica delle operazioni compiute dagli ufficiali d'anagrafe tenuto conto che il procedimento si basa anche sulle riusltanze degli accertamenti compiuti  dagli Agenti di Polizia Locale in merito al requisito della dimora abituale. " x="45"/>
        <item x="46"/>
        <item x="47"/>
        <item x="48"/>
        <item x="49"/>
        <item x="50"/>
        <item x="51"/>
        <item x="52"/>
        <item x="53"/>
        <item x="54"/>
        <item x="55"/>
        <item x="56"/>
        <item x="57"/>
        <item x="58"/>
        <item x="59"/>
        <item x="60"/>
        <item x="61"/>
        <item x="62"/>
        <item x="63"/>
        <item x="64"/>
        <item x="65"/>
        <item x="66"/>
        <item x="67"/>
        <item x="68"/>
        <item x="69"/>
        <item x="70"/>
        <item x="71"/>
        <item m="1" x="72"/>
      </items>
    </pivotField>
  </pivotFields>
  <rowFields count="2">
    <field x="0"/>
    <field x="1"/>
  </rowFields>
  <rowItems count="80">
    <i>
      <x/>
      <x/>
    </i>
    <i>
      <x v="1"/>
      <x v="4"/>
    </i>
    <i>
      <x v="2"/>
      <x v="29"/>
    </i>
    <i>
      <x v="3"/>
      <x v="24"/>
    </i>
    <i>
      <x v="4"/>
      <x v="15"/>
    </i>
    <i>
      <x v="5"/>
      <x v="15"/>
    </i>
    <i>
      <x v="6"/>
      <x v="12"/>
    </i>
    <i>
      <x v="7"/>
      <x v="10"/>
    </i>
    <i>
      <x v="8"/>
      <x v="9"/>
    </i>
    <i>
      <x v="9"/>
      <x v="1"/>
    </i>
    <i>
      <x v="10"/>
      <x v="1"/>
    </i>
    <i>
      <x v="11"/>
      <x v="25"/>
    </i>
    <i>
      <x v="12"/>
      <x v="3"/>
    </i>
    <i>
      <x v="13"/>
      <x v="13"/>
    </i>
    <i>
      <x v="14"/>
      <x v="8"/>
    </i>
    <i>
      <x v="15"/>
      <x v="28"/>
    </i>
    <i>
      <x v="16"/>
      <x v="11"/>
    </i>
    <i>
      <x v="17"/>
      <x v="26"/>
    </i>
    <i>
      <x v="18"/>
      <x v="31"/>
    </i>
    <i>
      <x v="19"/>
      <x v="31"/>
    </i>
    <i>
      <x v="20"/>
      <x v="2"/>
    </i>
    <i>
      <x v="21"/>
      <x v="30"/>
    </i>
    <i>
      <x v="22"/>
      <x v="22"/>
    </i>
    <i>
      <x v="23"/>
      <x v="22"/>
    </i>
    <i>
      <x v="24"/>
      <x v="22"/>
    </i>
    <i>
      <x v="25"/>
      <x v="22"/>
    </i>
    <i>
      <x v="26"/>
      <x v="23"/>
    </i>
    <i>
      <x v="27"/>
      <x v="5"/>
    </i>
    <i>
      <x v="28"/>
      <x v="17"/>
    </i>
    <i>
      <x v="29"/>
      <x v="18"/>
    </i>
    <i>
      <x v="30"/>
      <x v="7"/>
    </i>
    <i>
      <x v="31"/>
      <x v="20"/>
    </i>
    <i>
      <x v="32"/>
      <x v="32"/>
    </i>
    <i>
      <x v="33"/>
      <x v="21"/>
    </i>
    <i>
      <x v="34"/>
      <x v="19"/>
    </i>
    <i>
      <x v="35"/>
      <x v="33"/>
    </i>
    <i>
      <x v="36"/>
      <x v="14"/>
    </i>
    <i>
      <x v="37"/>
      <x v="27"/>
    </i>
    <i>
      <x v="38"/>
      <x v="16"/>
    </i>
    <i>
      <x v="39"/>
      <x v="6"/>
    </i>
    <i>
      <x v="40"/>
      <x v="34"/>
    </i>
    <i>
      <x v="41"/>
      <x v="35"/>
    </i>
    <i>
      <x v="42"/>
      <x v="36"/>
    </i>
    <i>
      <x v="43"/>
      <x v="37"/>
    </i>
    <i>
      <x v="44"/>
      <x v="38"/>
    </i>
    <i>
      <x v="45"/>
      <x v="39"/>
    </i>
    <i>
      <x v="46"/>
      <x v="40"/>
    </i>
    <i>
      <x v="47"/>
      <x v="41"/>
    </i>
    <i>
      <x v="48"/>
      <x v="42"/>
    </i>
    <i>
      <x v="49"/>
      <x v="43"/>
    </i>
    <i>
      <x v="50"/>
      <x v="44"/>
    </i>
    <i>
      <x v="51"/>
      <x v="45"/>
    </i>
    <i>
      <x v="52"/>
      <x v="46"/>
    </i>
    <i>
      <x v="53"/>
      <x v="47"/>
    </i>
    <i>
      <x v="54"/>
      <x v="48"/>
    </i>
    <i>
      <x v="55"/>
      <x v="49"/>
    </i>
    <i>
      <x v="56"/>
      <x v="50"/>
    </i>
    <i>
      <x v="57"/>
      <x v="51"/>
    </i>
    <i>
      <x v="58"/>
      <x v="52"/>
    </i>
    <i>
      <x v="59"/>
      <x v="53"/>
    </i>
    <i>
      <x v="60"/>
      <x v="54"/>
    </i>
    <i>
      <x v="61"/>
      <x v="55"/>
    </i>
    <i>
      <x v="62"/>
      <x v="56"/>
    </i>
    <i>
      <x v="63"/>
      <x v="57"/>
    </i>
    <i>
      <x v="64"/>
      <x v="58"/>
    </i>
    <i>
      <x v="65"/>
      <x v="59"/>
    </i>
    <i>
      <x v="66"/>
      <x v="59"/>
    </i>
    <i>
      <x v="67"/>
      <x v="60"/>
    </i>
    <i>
      <x v="68"/>
      <x v="61"/>
    </i>
    <i>
      <x v="69"/>
      <x v="62"/>
    </i>
    <i>
      <x v="70"/>
      <x v="62"/>
    </i>
    <i>
      <x v="71"/>
      <x v="63"/>
    </i>
    <i>
      <x v="72"/>
      <x v="64"/>
    </i>
    <i>
      <x v="73"/>
      <x v="65"/>
    </i>
    <i>
      <x v="74"/>
      <x v="66"/>
    </i>
    <i>
      <x v="75"/>
      <x v="67"/>
    </i>
    <i>
      <x v="76"/>
      <x v="68"/>
    </i>
    <i>
      <x v="77"/>
      <x v="69"/>
    </i>
    <i>
      <x v="78"/>
      <x v="70"/>
    </i>
    <i>
      <x v="79"/>
      <x v="71"/>
    </i>
  </rowItems>
  <colItems count="1">
    <i/>
  </colItems>
  <formats count="682">
    <format dxfId="684">
      <pivotArea dataOnly="0" labelOnly="1" outline="0" fieldPosition="0">
        <references count="2">
          <reference field="0" count="1" selected="0">
            <x v="0"/>
          </reference>
          <reference field="1" count="0"/>
        </references>
      </pivotArea>
    </format>
    <format dxfId="683">
      <pivotArea dataOnly="0" labelOnly="1" outline="0" fieldPosition="0">
        <references count="1">
          <reference field="0" count="1">
            <x v="0"/>
          </reference>
        </references>
      </pivotArea>
    </format>
    <format dxfId="682">
      <pivotArea dataOnly="0" labelOnly="1" outline="0" fieldPosition="0">
        <references count="1">
          <reference field="0" count="1">
            <x v="1"/>
          </reference>
        </references>
      </pivotArea>
    </format>
    <format dxfId="681">
      <pivotArea dataOnly="0" labelOnly="1" outline="0" fieldPosition="0">
        <references count="1">
          <reference field="0" count="1">
            <x v="2"/>
          </reference>
        </references>
      </pivotArea>
    </format>
    <format dxfId="680">
      <pivotArea dataOnly="0" labelOnly="1" outline="0" fieldPosition="0">
        <references count="1">
          <reference field="0" count="1">
            <x v="3"/>
          </reference>
        </references>
      </pivotArea>
    </format>
    <format dxfId="679">
      <pivotArea dataOnly="0" labelOnly="1" outline="0" fieldPosition="0">
        <references count="1">
          <reference field="0" count="1">
            <x v="4"/>
          </reference>
        </references>
      </pivotArea>
    </format>
    <format dxfId="678">
      <pivotArea dataOnly="0" labelOnly="1" outline="0" fieldPosition="0">
        <references count="1">
          <reference field="0" count="1">
            <x v="5"/>
          </reference>
        </references>
      </pivotArea>
    </format>
    <format dxfId="677">
      <pivotArea dataOnly="0" labelOnly="1" outline="0" fieldPosition="0">
        <references count="1">
          <reference field="0" count="1">
            <x v="6"/>
          </reference>
        </references>
      </pivotArea>
    </format>
    <format dxfId="676">
      <pivotArea dataOnly="0" labelOnly="1" outline="0" fieldPosition="0">
        <references count="1">
          <reference field="0" count="1">
            <x v="7"/>
          </reference>
        </references>
      </pivotArea>
    </format>
    <format dxfId="675">
      <pivotArea dataOnly="0" labelOnly="1" outline="0" fieldPosition="0">
        <references count="1">
          <reference field="0" count="1">
            <x v="8"/>
          </reference>
        </references>
      </pivotArea>
    </format>
    <format dxfId="674">
      <pivotArea dataOnly="0" labelOnly="1" outline="0" fieldPosition="0">
        <references count="1">
          <reference field="0" count="1">
            <x v="9"/>
          </reference>
        </references>
      </pivotArea>
    </format>
    <format dxfId="673">
      <pivotArea dataOnly="0" labelOnly="1" outline="0" fieldPosition="0">
        <references count="1">
          <reference field="0" count="1">
            <x v="10"/>
          </reference>
        </references>
      </pivotArea>
    </format>
    <format dxfId="672">
      <pivotArea dataOnly="0" labelOnly="1" outline="0" fieldPosition="0">
        <references count="1">
          <reference field="0" count="1">
            <x v="11"/>
          </reference>
        </references>
      </pivotArea>
    </format>
    <format dxfId="671">
      <pivotArea dataOnly="0" labelOnly="1" outline="0" fieldPosition="0">
        <references count="1">
          <reference field="0" count="1">
            <x v="12"/>
          </reference>
        </references>
      </pivotArea>
    </format>
    <format dxfId="670">
      <pivotArea dataOnly="0" labelOnly="1" outline="0" fieldPosition="0">
        <references count="1">
          <reference field="0" count="1">
            <x v="13"/>
          </reference>
        </references>
      </pivotArea>
    </format>
    <format dxfId="669">
      <pivotArea dataOnly="0" labelOnly="1" outline="0" fieldPosition="0">
        <references count="1">
          <reference field="0" count="1">
            <x v="14"/>
          </reference>
        </references>
      </pivotArea>
    </format>
    <format dxfId="668">
      <pivotArea dataOnly="0" labelOnly="1" outline="0" fieldPosition="0">
        <references count="1">
          <reference field="0" count="1">
            <x v="15"/>
          </reference>
        </references>
      </pivotArea>
    </format>
    <format dxfId="667">
      <pivotArea dataOnly="0" labelOnly="1" outline="0" fieldPosition="0">
        <references count="1">
          <reference field="0" count="1">
            <x v="16"/>
          </reference>
        </references>
      </pivotArea>
    </format>
    <format dxfId="666">
      <pivotArea dataOnly="0" labelOnly="1" outline="0" fieldPosition="0">
        <references count="1">
          <reference field="0" count="1">
            <x v="17"/>
          </reference>
        </references>
      </pivotArea>
    </format>
    <format dxfId="665">
      <pivotArea dataOnly="0" labelOnly="1" outline="0" fieldPosition="0">
        <references count="1">
          <reference field="0" count="1">
            <x v="18"/>
          </reference>
        </references>
      </pivotArea>
    </format>
    <format dxfId="664">
      <pivotArea dataOnly="0" labelOnly="1" outline="0" fieldPosition="0">
        <references count="1">
          <reference field="0" count="1">
            <x v="19"/>
          </reference>
        </references>
      </pivotArea>
    </format>
    <format dxfId="663">
      <pivotArea dataOnly="0" labelOnly="1" outline="0" fieldPosition="0">
        <references count="1">
          <reference field="0" count="1">
            <x v="20"/>
          </reference>
        </references>
      </pivotArea>
    </format>
    <format dxfId="662">
      <pivotArea dataOnly="0" labelOnly="1" outline="0" fieldPosition="0">
        <references count="1">
          <reference field="0" count="1">
            <x v="21"/>
          </reference>
        </references>
      </pivotArea>
    </format>
    <format dxfId="661">
      <pivotArea dataOnly="0" labelOnly="1" outline="0" fieldPosition="0">
        <references count="1">
          <reference field="0" count="1">
            <x v="22"/>
          </reference>
        </references>
      </pivotArea>
    </format>
    <format dxfId="660">
      <pivotArea dataOnly="0" labelOnly="1" outline="0" fieldPosition="0">
        <references count="1">
          <reference field="0" count="1">
            <x v="23"/>
          </reference>
        </references>
      </pivotArea>
    </format>
    <format dxfId="659">
      <pivotArea dataOnly="0" labelOnly="1" outline="0" fieldPosition="0">
        <references count="1">
          <reference field="0" count="1">
            <x v="24"/>
          </reference>
        </references>
      </pivotArea>
    </format>
    <format dxfId="658">
      <pivotArea dataOnly="0" labelOnly="1" outline="0" fieldPosition="0">
        <references count="1">
          <reference field="0" count="1">
            <x v="25"/>
          </reference>
        </references>
      </pivotArea>
    </format>
    <format dxfId="657">
      <pivotArea dataOnly="0" labelOnly="1" outline="0" fieldPosition="0">
        <references count="1">
          <reference field="0" count="1">
            <x v="26"/>
          </reference>
        </references>
      </pivotArea>
    </format>
    <format dxfId="656">
      <pivotArea dataOnly="0" labelOnly="1" outline="0" fieldPosition="0">
        <references count="1">
          <reference field="0" count="1">
            <x v="27"/>
          </reference>
        </references>
      </pivotArea>
    </format>
    <format dxfId="655">
      <pivotArea dataOnly="0" labelOnly="1" outline="0" fieldPosition="0">
        <references count="1">
          <reference field="0" count="1">
            <x v="28"/>
          </reference>
        </references>
      </pivotArea>
    </format>
    <format dxfId="654">
      <pivotArea dataOnly="0" labelOnly="1" outline="0" fieldPosition="0">
        <references count="1">
          <reference field="0" count="1">
            <x v="29"/>
          </reference>
        </references>
      </pivotArea>
    </format>
    <format dxfId="653">
      <pivotArea dataOnly="0" labelOnly="1" outline="0" fieldPosition="0">
        <references count="1">
          <reference field="0" count="1">
            <x v="30"/>
          </reference>
        </references>
      </pivotArea>
    </format>
    <format dxfId="652">
      <pivotArea dataOnly="0" labelOnly="1" outline="0" fieldPosition="0">
        <references count="1">
          <reference field="0" count="1">
            <x v="31"/>
          </reference>
        </references>
      </pivotArea>
    </format>
    <format dxfId="651">
      <pivotArea dataOnly="0" labelOnly="1" outline="0" fieldPosition="0">
        <references count="1">
          <reference field="0" count="1">
            <x v="32"/>
          </reference>
        </references>
      </pivotArea>
    </format>
    <format dxfId="650">
      <pivotArea dataOnly="0" labelOnly="1" outline="0" fieldPosition="0">
        <references count="1">
          <reference field="0" count="1">
            <x v="33"/>
          </reference>
        </references>
      </pivotArea>
    </format>
    <format dxfId="649">
      <pivotArea dataOnly="0" labelOnly="1" outline="0" fieldPosition="0">
        <references count="1">
          <reference field="0" count="1">
            <x v="34"/>
          </reference>
        </references>
      </pivotArea>
    </format>
    <format dxfId="648">
      <pivotArea dataOnly="0" labelOnly="1" outline="0" fieldPosition="0">
        <references count="1">
          <reference field="0" count="1">
            <x v="35"/>
          </reference>
        </references>
      </pivotArea>
    </format>
    <format dxfId="647">
      <pivotArea dataOnly="0" labelOnly="1" outline="0" fieldPosition="0">
        <references count="1">
          <reference field="0" count="1">
            <x v="36"/>
          </reference>
        </references>
      </pivotArea>
    </format>
    <format dxfId="646">
      <pivotArea dataOnly="0" labelOnly="1" outline="0" fieldPosition="0">
        <references count="1">
          <reference field="0" count="1">
            <x v="37"/>
          </reference>
        </references>
      </pivotArea>
    </format>
    <format dxfId="645">
      <pivotArea dataOnly="0" labelOnly="1" outline="0" fieldPosition="0">
        <references count="1">
          <reference field="0" count="1">
            <x v="38"/>
          </reference>
        </references>
      </pivotArea>
    </format>
    <format dxfId="644">
      <pivotArea dataOnly="0" labelOnly="1" outline="0" fieldPosition="0">
        <references count="1">
          <reference field="0" count="1">
            <x v="39"/>
          </reference>
        </references>
      </pivotArea>
    </format>
    <format dxfId="643">
      <pivotArea dataOnly="0" labelOnly="1" outline="0" fieldPosition="0">
        <references count="1">
          <reference field="0" count="1">
            <x v="0"/>
          </reference>
        </references>
      </pivotArea>
    </format>
    <format dxfId="642">
      <pivotArea dataOnly="0" labelOnly="1" outline="0" fieldPosition="0">
        <references count="1">
          <reference field="0" count="1">
            <x v="13"/>
          </reference>
        </references>
      </pivotArea>
    </format>
    <format dxfId="641">
      <pivotArea dataOnly="0" labelOnly="1" outline="0" fieldPosition="0">
        <references count="1">
          <reference field="0" count="1">
            <x v="14"/>
          </reference>
        </references>
      </pivotArea>
    </format>
    <format dxfId="640">
      <pivotArea dataOnly="0" labelOnly="1" outline="0" fieldPosition="0">
        <references count="1">
          <reference field="0" count="1">
            <x v="15"/>
          </reference>
        </references>
      </pivotArea>
    </format>
    <format dxfId="639">
      <pivotArea dataOnly="0" labelOnly="1" outline="0" fieldPosition="0">
        <references count="1">
          <reference field="0" count="1">
            <x v="16"/>
          </reference>
        </references>
      </pivotArea>
    </format>
    <format dxfId="638">
      <pivotArea dataOnly="0" labelOnly="1" outline="0" fieldPosition="0">
        <references count="1">
          <reference field="0" count="1">
            <x v="17"/>
          </reference>
        </references>
      </pivotArea>
    </format>
    <format dxfId="637">
      <pivotArea dataOnly="0" labelOnly="1" outline="0" fieldPosition="0">
        <references count="1">
          <reference field="0" count="1">
            <x v="18"/>
          </reference>
        </references>
      </pivotArea>
    </format>
    <format dxfId="636">
      <pivotArea dataOnly="0" labelOnly="1" outline="0" fieldPosition="0">
        <references count="1">
          <reference field="0" count="1">
            <x v="19"/>
          </reference>
        </references>
      </pivotArea>
    </format>
    <format dxfId="635">
      <pivotArea dataOnly="0" labelOnly="1" outline="0" fieldPosition="0">
        <references count="1">
          <reference field="0" count="1">
            <x v="20"/>
          </reference>
        </references>
      </pivotArea>
    </format>
    <format dxfId="634">
      <pivotArea dataOnly="0" labelOnly="1" outline="0" fieldPosition="0">
        <references count="1">
          <reference field="0" count="1">
            <x v="21"/>
          </reference>
        </references>
      </pivotArea>
    </format>
    <format dxfId="633">
      <pivotArea dataOnly="0" labelOnly="1" outline="0" fieldPosition="0">
        <references count="1">
          <reference field="0" count="1">
            <x v="22"/>
          </reference>
        </references>
      </pivotArea>
    </format>
    <format dxfId="632">
      <pivotArea dataOnly="0" labelOnly="1" outline="0" fieldPosition="0">
        <references count="1">
          <reference field="0" count="1">
            <x v="23"/>
          </reference>
        </references>
      </pivotArea>
    </format>
    <format dxfId="631">
      <pivotArea dataOnly="0" labelOnly="1" outline="0" fieldPosition="0">
        <references count="1">
          <reference field="0" count="1">
            <x v="24"/>
          </reference>
        </references>
      </pivotArea>
    </format>
    <format dxfId="630">
      <pivotArea dataOnly="0" labelOnly="1" outline="0" fieldPosition="0">
        <references count="1">
          <reference field="0" count="1">
            <x v="25"/>
          </reference>
        </references>
      </pivotArea>
    </format>
    <format dxfId="629">
      <pivotArea dataOnly="0" labelOnly="1" outline="0" fieldPosition="0">
        <references count="1">
          <reference field="0" count="1">
            <x v="26"/>
          </reference>
        </references>
      </pivotArea>
    </format>
    <format dxfId="628">
      <pivotArea dataOnly="0" labelOnly="1" outline="0" fieldPosition="0">
        <references count="1">
          <reference field="0" count="1">
            <x v="28"/>
          </reference>
        </references>
      </pivotArea>
    </format>
    <format dxfId="627">
      <pivotArea dataOnly="0" labelOnly="1" outline="0" fieldPosition="0">
        <references count="1">
          <reference field="0" count="1">
            <x v="31"/>
          </reference>
        </references>
      </pivotArea>
    </format>
    <format dxfId="626">
      <pivotArea dataOnly="0" labelOnly="1" outline="0" fieldPosition="0">
        <references count="1">
          <reference field="0" count="1">
            <x v="33"/>
          </reference>
        </references>
      </pivotArea>
    </format>
    <format dxfId="625">
      <pivotArea dataOnly="0" labelOnly="1" outline="0" fieldPosition="0">
        <references count="1">
          <reference field="0" count="1">
            <x v="34"/>
          </reference>
        </references>
      </pivotArea>
    </format>
    <format dxfId="624">
      <pivotArea dataOnly="0" labelOnly="1" outline="0" fieldPosition="0">
        <references count="1">
          <reference field="0" count="1">
            <x v="36"/>
          </reference>
        </references>
      </pivotArea>
    </format>
    <format dxfId="623">
      <pivotArea dataOnly="0" labelOnly="1" outline="0" fieldPosition="0">
        <references count="1">
          <reference field="0" count="1">
            <x v="38"/>
          </reference>
        </references>
      </pivotArea>
    </format>
    <format dxfId="622">
      <pivotArea dataOnly="0" labelOnly="1" outline="0" fieldPosition="0">
        <references count="1">
          <reference field="0" count="1">
            <x v="0"/>
          </reference>
        </references>
      </pivotArea>
    </format>
    <format dxfId="621">
      <pivotArea dataOnly="0" labelOnly="1" outline="0" fieldPosition="0">
        <references count="1">
          <reference field="0" count="1">
            <x v="1"/>
          </reference>
        </references>
      </pivotArea>
    </format>
    <format dxfId="620">
      <pivotArea dataOnly="0" labelOnly="1" outline="0" fieldPosition="0">
        <references count="1">
          <reference field="0" count="1">
            <x v="2"/>
          </reference>
        </references>
      </pivotArea>
    </format>
    <format dxfId="619">
      <pivotArea dataOnly="0" labelOnly="1" outline="0" fieldPosition="0">
        <references count="1">
          <reference field="0" count="1">
            <x v="3"/>
          </reference>
        </references>
      </pivotArea>
    </format>
    <format dxfId="618">
      <pivotArea dataOnly="0" labelOnly="1" outline="0" fieldPosition="0">
        <references count="1">
          <reference field="0" count="1">
            <x v="4"/>
          </reference>
        </references>
      </pivotArea>
    </format>
    <format dxfId="617">
      <pivotArea dataOnly="0" labelOnly="1" outline="0" fieldPosition="0">
        <references count="1">
          <reference field="0" count="1">
            <x v="5"/>
          </reference>
        </references>
      </pivotArea>
    </format>
    <format dxfId="616">
      <pivotArea dataOnly="0" labelOnly="1" outline="0" fieldPosition="0">
        <references count="1">
          <reference field="0" count="1">
            <x v="6"/>
          </reference>
        </references>
      </pivotArea>
    </format>
    <format dxfId="615">
      <pivotArea dataOnly="0" labelOnly="1" outline="0" fieldPosition="0">
        <references count="1">
          <reference field="0" count="1">
            <x v="7"/>
          </reference>
        </references>
      </pivotArea>
    </format>
    <format dxfId="614">
      <pivotArea dataOnly="0" labelOnly="1" outline="0" fieldPosition="0">
        <references count="1">
          <reference field="0" count="1">
            <x v="8"/>
          </reference>
        </references>
      </pivotArea>
    </format>
    <format dxfId="613">
      <pivotArea dataOnly="0" labelOnly="1" outline="0" fieldPosition="0">
        <references count="1">
          <reference field="0" count="1">
            <x v="9"/>
          </reference>
        </references>
      </pivotArea>
    </format>
    <format dxfId="612">
      <pivotArea dataOnly="0" labelOnly="1" outline="0" fieldPosition="0">
        <references count="1">
          <reference field="0" count="1">
            <x v="10"/>
          </reference>
        </references>
      </pivotArea>
    </format>
    <format dxfId="611">
      <pivotArea dataOnly="0" labelOnly="1" outline="0" fieldPosition="0">
        <references count="1">
          <reference field="0" count="1">
            <x v="11"/>
          </reference>
        </references>
      </pivotArea>
    </format>
    <format dxfId="610">
      <pivotArea dataOnly="0" labelOnly="1" outline="0" fieldPosition="0">
        <references count="1">
          <reference field="0" count="1">
            <x v="12"/>
          </reference>
        </references>
      </pivotArea>
    </format>
    <format dxfId="609">
      <pivotArea dataOnly="0" labelOnly="1" outline="0" fieldPosition="0">
        <references count="1">
          <reference field="0" count="1">
            <x v="13"/>
          </reference>
        </references>
      </pivotArea>
    </format>
    <format dxfId="608">
      <pivotArea dataOnly="0" labelOnly="1" outline="0" fieldPosition="0">
        <references count="1">
          <reference field="0" count="1">
            <x v="14"/>
          </reference>
        </references>
      </pivotArea>
    </format>
    <format dxfId="607">
      <pivotArea dataOnly="0" labelOnly="1" outline="0" fieldPosition="0">
        <references count="1">
          <reference field="0" count="1">
            <x v="15"/>
          </reference>
        </references>
      </pivotArea>
    </format>
    <format dxfId="606">
      <pivotArea dataOnly="0" labelOnly="1" outline="0" fieldPosition="0">
        <references count="1">
          <reference field="0" count="1">
            <x v="16"/>
          </reference>
        </references>
      </pivotArea>
    </format>
    <format dxfId="605">
      <pivotArea dataOnly="0" labelOnly="1" outline="0" fieldPosition="0">
        <references count="1">
          <reference field="0" count="1">
            <x v="17"/>
          </reference>
        </references>
      </pivotArea>
    </format>
    <format dxfId="604">
      <pivotArea dataOnly="0" labelOnly="1" outline="0" fieldPosition="0">
        <references count="1">
          <reference field="0" count="1">
            <x v="18"/>
          </reference>
        </references>
      </pivotArea>
    </format>
    <format dxfId="603">
      <pivotArea dataOnly="0" labelOnly="1" outline="0" fieldPosition="0">
        <references count="1">
          <reference field="0" count="1">
            <x v="19"/>
          </reference>
        </references>
      </pivotArea>
    </format>
    <format dxfId="602">
      <pivotArea dataOnly="0" labelOnly="1" outline="0" fieldPosition="0">
        <references count="1">
          <reference field="0" count="1">
            <x v="20"/>
          </reference>
        </references>
      </pivotArea>
    </format>
    <format dxfId="601">
      <pivotArea dataOnly="0" labelOnly="1" outline="0" fieldPosition="0">
        <references count="1">
          <reference field="0" count="1">
            <x v="21"/>
          </reference>
        </references>
      </pivotArea>
    </format>
    <format dxfId="600">
      <pivotArea dataOnly="0" labelOnly="1" outline="0" fieldPosition="0">
        <references count="1">
          <reference field="0" count="1">
            <x v="22"/>
          </reference>
        </references>
      </pivotArea>
    </format>
    <format dxfId="599">
      <pivotArea dataOnly="0" labelOnly="1" outline="0" fieldPosition="0">
        <references count="1">
          <reference field="0" count="1">
            <x v="23"/>
          </reference>
        </references>
      </pivotArea>
    </format>
    <format dxfId="598">
      <pivotArea dataOnly="0" labelOnly="1" outline="0" fieldPosition="0">
        <references count="1">
          <reference field="0" count="1">
            <x v="24"/>
          </reference>
        </references>
      </pivotArea>
    </format>
    <format dxfId="597">
      <pivotArea dataOnly="0" labelOnly="1" outline="0" fieldPosition="0">
        <references count="1">
          <reference field="0" count="1">
            <x v="25"/>
          </reference>
        </references>
      </pivotArea>
    </format>
    <format dxfId="596">
      <pivotArea dataOnly="0" labelOnly="1" outline="0" fieldPosition="0">
        <references count="1">
          <reference field="0" count="1">
            <x v="26"/>
          </reference>
        </references>
      </pivotArea>
    </format>
    <format dxfId="595">
      <pivotArea dataOnly="0" labelOnly="1" outline="0" fieldPosition="0">
        <references count="1">
          <reference field="0" count="1">
            <x v="27"/>
          </reference>
        </references>
      </pivotArea>
    </format>
    <format dxfId="594">
      <pivotArea dataOnly="0" labelOnly="1" outline="0" fieldPosition="0">
        <references count="1">
          <reference field="0" count="1">
            <x v="28"/>
          </reference>
        </references>
      </pivotArea>
    </format>
    <format dxfId="593">
      <pivotArea dataOnly="0" labelOnly="1" outline="0" fieldPosition="0">
        <references count="1">
          <reference field="0" count="1">
            <x v="29"/>
          </reference>
        </references>
      </pivotArea>
    </format>
    <format dxfId="592">
      <pivotArea dataOnly="0" labelOnly="1" outline="0" fieldPosition="0">
        <references count="1">
          <reference field="0" count="1">
            <x v="30"/>
          </reference>
        </references>
      </pivotArea>
    </format>
    <format dxfId="591">
      <pivotArea dataOnly="0" labelOnly="1" outline="0" fieldPosition="0">
        <references count="1">
          <reference field="0" count="1">
            <x v="31"/>
          </reference>
        </references>
      </pivotArea>
    </format>
    <format dxfId="590">
      <pivotArea dataOnly="0" labelOnly="1" outline="0" fieldPosition="0">
        <references count="1">
          <reference field="0" count="1">
            <x v="32"/>
          </reference>
        </references>
      </pivotArea>
    </format>
    <format dxfId="589">
      <pivotArea dataOnly="0" labelOnly="1" outline="0" fieldPosition="0">
        <references count="1">
          <reference field="0" count="1">
            <x v="33"/>
          </reference>
        </references>
      </pivotArea>
    </format>
    <format dxfId="588">
      <pivotArea dataOnly="0" labelOnly="1" outline="0" fieldPosition="0">
        <references count="1">
          <reference field="0" count="1">
            <x v="34"/>
          </reference>
        </references>
      </pivotArea>
    </format>
    <format dxfId="587">
      <pivotArea dataOnly="0" labelOnly="1" outline="0" fieldPosition="0">
        <references count="1">
          <reference field="0" count="1">
            <x v="35"/>
          </reference>
        </references>
      </pivotArea>
    </format>
    <format dxfId="586">
      <pivotArea dataOnly="0" labelOnly="1" outline="0" fieldPosition="0">
        <references count="1">
          <reference field="0" count="1">
            <x v="36"/>
          </reference>
        </references>
      </pivotArea>
    </format>
    <format dxfId="585">
      <pivotArea dataOnly="0" labelOnly="1" outline="0" fieldPosition="0">
        <references count="1">
          <reference field="0" count="1">
            <x v="37"/>
          </reference>
        </references>
      </pivotArea>
    </format>
    <format dxfId="584">
      <pivotArea dataOnly="0" labelOnly="1" outline="0" fieldPosition="0">
        <references count="1">
          <reference field="0" count="1">
            <x v="38"/>
          </reference>
        </references>
      </pivotArea>
    </format>
    <format dxfId="583">
      <pivotArea dataOnly="0" labelOnly="1" outline="0" fieldPosition="0">
        <references count="1">
          <reference field="0" count="1">
            <x v="39"/>
          </reference>
        </references>
      </pivotArea>
    </format>
    <format dxfId="582">
      <pivotArea dataOnly="0" labelOnly="1" outline="0" fieldPosition="0">
        <references count="1">
          <reference field="0" count="1" defaultSubtotal="1">
            <x v="0"/>
          </reference>
        </references>
      </pivotArea>
    </format>
    <format dxfId="581">
      <pivotArea dataOnly="0" labelOnly="1" outline="0" fieldPosition="0">
        <references count="1">
          <reference field="0" count="1" defaultSubtotal="1">
            <x v="1"/>
          </reference>
        </references>
      </pivotArea>
    </format>
    <format dxfId="580">
      <pivotArea dataOnly="0" labelOnly="1" outline="0" fieldPosition="0">
        <references count="1">
          <reference field="0" count="1" defaultSubtotal="1">
            <x v="2"/>
          </reference>
        </references>
      </pivotArea>
    </format>
    <format dxfId="579">
      <pivotArea dataOnly="0" labelOnly="1" outline="0" fieldPosition="0">
        <references count="1">
          <reference field="0" count="1" defaultSubtotal="1">
            <x v="3"/>
          </reference>
        </references>
      </pivotArea>
    </format>
    <format dxfId="578">
      <pivotArea dataOnly="0" labelOnly="1" outline="0" fieldPosition="0">
        <references count="1">
          <reference field="0" count="1" defaultSubtotal="1">
            <x v="4"/>
          </reference>
        </references>
      </pivotArea>
    </format>
    <format dxfId="577">
      <pivotArea dataOnly="0" labelOnly="1" outline="0" fieldPosition="0">
        <references count="1">
          <reference field="0" count="1" defaultSubtotal="1">
            <x v="5"/>
          </reference>
        </references>
      </pivotArea>
    </format>
    <format dxfId="576">
      <pivotArea dataOnly="0" labelOnly="1" outline="0" fieldPosition="0">
        <references count="1">
          <reference field="0" count="1" defaultSubtotal="1">
            <x v="6"/>
          </reference>
        </references>
      </pivotArea>
    </format>
    <format dxfId="575">
      <pivotArea dataOnly="0" labelOnly="1" outline="0" fieldPosition="0">
        <references count="1">
          <reference field="0" count="1" defaultSubtotal="1">
            <x v="7"/>
          </reference>
        </references>
      </pivotArea>
    </format>
    <format dxfId="574">
      <pivotArea dataOnly="0" labelOnly="1" outline="0" fieldPosition="0">
        <references count="1">
          <reference field="0" count="1" defaultSubtotal="1">
            <x v="8"/>
          </reference>
        </references>
      </pivotArea>
    </format>
    <format dxfId="573">
      <pivotArea dataOnly="0" labelOnly="1" outline="0" fieldPosition="0">
        <references count="1">
          <reference field="0" count="1" defaultSubtotal="1">
            <x v="9"/>
          </reference>
        </references>
      </pivotArea>
    </format>
    <format dxfId="572">
      <pivotArea dataOnly="0" labelOnly="1" outline="0" fieldPosition="0">
        <references count="1">
          <reference field="0" count="1" defaultSubtotal="1">
            <x v="10"/>
          </reference>
        </references>
      </pivotArea>
    </format>
    <format dxfId="571">
      <pivotArea dataOnly="0" labelOnly="1" outline="0" fieldPosition="0">
        <references count="1">
          <reference field="0" count="1" defaultSubtotal="1">
            <x v="11"/>
          </reference>
        </references>
      </pivotArea>
    </format>
    <format dxfId="570">
      <pivotArea dataOnly="0" labelOnly="1" outline="0" fieldPosition="0">
        <references count="1">
          <reference field="0" count="1" defaultSubtotal="1">
            <x v="12"/>
          </reference>
        </references>
      </pivotArea>
    </format>
    <format dxfId="569">
      <pivotArea dataOnly="0" labelOnly="1" outline="0" fieldPosition="0">
        <references count="1">
          <reference field="0" count="1" defaultSubtotal="1">
            <x v="13"/>
          </reference>
        </references>
      </pivotArea>
    </format>
    <format dxfId="568">
      <pivotArea dataOnly="0" labelOnly="1" outline="0" fieldPosition="0">
        <references count="1">
          <reference field="0" count="1" defaultSubtotal="1">
            <x v="14"/>
          </reference>
        </references>
      </pivotArea>
    </format>
    <format dxfId="567">
      <pivotArea dataOnly="0" labelOnly="1" outline="0" fieldPosition="0">
        <references count="1">
          <reference field="0" count="1" defaultSubtotal="1">
            <x v="15"/>
          </reference>
        </references>
      </pivotArea>
    </format>
    <format dxfId="566">
      <pivotArea dataOnly="0" labelOnly="1" outline="0" fieldPosition="0">
        <references count="1">
          <reference field="0" count="1" defaultSubtotal="1">
            <x v="16"/>
          </reference>
        </references>
      </pivotArea>
    </format>
    <format dxfId="565">
      <pivotArea dataOnly="0" labelOnly="1" outline="0" fieldPosition="0">
        <references count="1">
          <reference field="0" count="1" defaultSubtotal="1">
            <x v="17"/>
          </reference>
        </references>
      </pivotArea>
    </format>
    <format dxfId="564">
      <pivotArea dataOnly="0" labelOnly="1" outline="0" fieldPosition="0">
        <references count="1">
          <reference field="0" count="1" defaultSubtotal="1">
            <x v="18"/>
          </reference>
        </references>
      </pivotArea>
    </format>
    <format dxfId="563">
      <pivotArea dataOnly="0" labelOnly="1" outline="0" fieldPosition="0">
        <references count="1">
          <reference field="0" count="1" defaultSubtotal="1">
            <x v="19"/>
          </reference>
        </references>
      </pivotArea>
    </format>
    <format dxfId="562">
      <pivotArea dataOnly="0" labelOnly="1" outline="0" fieldPosition="0">
        <references count="1">
          <reference field="0" count="1" defaultSubtotal="1">
            <x v="20"/>
          </reference>
        </references>
      </pivotArea>
    </format>
    <format dxfId="561">
      <pivotArea dataOnly="0" labelOnly="1" outline="0" fieldPosition="0">
        <references count="1">
          <reference field="0" count="1" defaultSubtotal="1">
            <x v="21"/>
          </reference>
        </references>
      </pivotArea>
    </format>
    <format dxfId="560">
      <pivotArea dataOnly="0" labelOnly="1" outline="0" fieldPosition="0">
        <references count="1">
          <reference field="0" count="1" defaultSubtotal="1">
            <x v="22"/>
          </reference>
        </references>
      </pivotArea>
    </format>
    <format dxfId="559">
      <pivotArea dataOnly="0" labelOnly="1" outline="0" fieldPosition="0">
        <references count="1">
          <reference field="0" count="1" defaultSubtotal="1">
            <x v="23"/>
          </reference>
        </references>
      </pivotArea>
    </format>
    <format dxfId="558">
      <pivotArea dataOnly="0" labelOnly="1" outline="0" fieldPosition="0">
        <references count="1">
          <reference field="0" count="1" defaultSubtotal="1">
            <x v="24"/>
          </reference>
        </references>
      </pivotArea>
    </format>
    <format dxfId="557">
      <pivotArea dataOnly="0" labelOnly="1" outline="0" fieldPosition="0">
        <references count="1">
          <reference field="0" count="1" defaultSubtotal="1">
            <x v="25"/>
          </reference>
        </references>
      </pivotArea>
    </format>
    <format dxfId="556">
      <pivotArea dataOnly="0" labelOnly="1" outline="0" fieldPosition="0">
        <references count="1">
          <reference field="0" count="1" defaultSubtotal="1">
            <x v="26"/>
          </reference>
        </references>
      </pivotArea>
    </format>
    <format dxfId="555">
      <pivotArea dataOnly="0" labelOnly="1" outline="0" fieldPosition="0">
        <references count="1">
          <reference field="0" count="1" defaultSubtotal="1">
            <x v="27"/>
          </reference>
        </references>
      </pivotArea>
    </format>
    <format dxfId="554">
      <pivotArea dataOnly="0" labelOnly="1" outline="0" fieldPosition="0">
        <references count="1">
          <reference field="0" count="1" defaultSubtotal="1">
            <x v="28"/>
          </reference>
        </references>
      </pivotArea>
    </format>
    <format dxfId="553">
      <pivotArea dataOnly="0" labelOnly="1" outline="0" fieldPosition="0">
        <references count="1">
          <reference field="0" count="1" defaultSubtotal="1">
            <x v="29"/>
          </reference>
        </references>
      </pivotArea>
    </format>
    <format dxfId="552">
      <pivotArea dataOnly="0" labelOnly="1" outline="0" fieldPosition="0">
        <references count="1">
          <reference field="0" count="1" defaultSubtotal="1">
            <x v="30"/>
          </reference>
        </references>
      </pivotArea>
    </format>
    <format dxfId="551">
      <pivotArea dataOnly="0" labelOnly="1" outline="0" fieldPosition="0">
        <references count="1">
          <reference field="0" count="1" defaultSubtotal="1">
            <x v="31"/>
          </reference>
        </references>
      </pivotArea>
    </format>
    <format dxfId="550">
      <pivotArea dataOnly="0" labelOnly="1" outline="0" fieldPosition="0">
        <references count="1">
          <reference field="0" count="1" defaultSubtotal="1">
            <x v="32"/>
          </reference>
        </references>
      </pivotArea>
    </format>
    <format dxfId="549">
      <pivotArea dataOnly="0" labelOnly="1" outline="0" fieldPosition="0">
        <references count="1">
          <reference field="0" count="1" defaultSubtotal="1">
            <x v="33"/>
          </reference>
        </references>
      </pivotArea>
    </format>
    <format dxfId="548">
      <pivotArea dataOnly="0" labelOnly="1" outline="0" fieldPosition="0">
        <references count="1">
          <reference field="0" count="1" defaultSubtotal="1">
            <x v="34"/>
          </reference>
        </references>
      </pivotArea>
    </format>
    <format dxfId="547">
      <pivotArea dataOnly="0" labelOnly="1" outline="0" fieldPosition="0">
        <references count="1">
          <reference field="0" count="1" defaultSubtotal="1">
            <x v="35"/>
          </reference>
        </references>
      </pivotArea>
    </format>
    <format dxfId="546">
      <pivotArea dataOnly="0" labelOnly="1" outline="0" fieldPosition="0">
        <references count="1">
          <reference field="0" count="1" defaultSubtotal="1">
            <x v="36"/>
          </reference>
        </references>
      </pivotArea>
    </format>
    <format dxfId="545">
      <pivotArea dataOnly="0" labelOnly="1" outline="0" fieldPosition="0">
        <references count="1">
          <reference field="0" count="1" defaultSubtotal="1">
            <x v="37"/>
          </reference>
        </references>
      </pivotArea>
    </format>
    <format dxfId="544">
      <pivotArea dataOnly="0" labelOnly="1" outline="0" fieldPosition="0">
        <references count="1">
          <reference field="0" count="1" defaultSubtotal="1">
            <x v="38"/>
          </reference>
        </references>
      </pivotArea>
    </format>
    <format dxfId="543">
      <pivotArea dataOnly="0" labelOnly="1" outline="0" fieldPosition="0">
        <references count="1">
          <reference field="0" count="1" defaultSubtotal="1">
            <x v="39"/>
          </reference>
        </references>
      </pivotArea>
    </format>
    <format dxfId="542">
      <pivotArea dataOnly="0" labelOnly="1" outline="0" fieldPosition="0">
        <references count="2">
          <reference field="0" count="1" selected="0">
            <x v="0"/>
          </reference>
          <reference field="1" count="1">
            <x v="0"/>
          </reference>
        </references>
      </pivotArea>
    </format>
    <format dxfId="541">
      <pivotArea dataOnly="0" labelOnly="1" outline="0" fieldPosition="0">
        <references count="2">
          <reference field="0" count="1" selected="0">
            <x v="1"/>
          </reference>
          <reference field="1" count="1">
            <x v="4"/>
          </reference>
        </references>
      </pivotArea>
    </format>
    <format dxfId="540">
      <pivotArea dataOnly="0" labelOnly="1" outline="0" fieldPosition="0">
        <references count="2">
          <reference field="0" count="1" selected="0">
            <x v="2"/>
          </reference>
          <reference field="1" count="1">
            <x v="29"/>
          </reference>
        </references>
      </pivotArea>
    </format>
    <format dxfId="539">
      <pivotArea dataOnly="0" labelOnly="1" outline="0" fieldPosition="0">
        <references count="2">
          <reference field="0" count="1" selected="0">
            <x v="3"/>
          </reference>
          <reference field="1" count="1">
            <x v="24"/>
          </reference>
        </references>
      </pivotArea>
    </format>
    <format dxfId="538">
      <pivotArea dataOnly="0" labelOnly="1" outline="0" fieldPosition="0">
        <references count="2">
          <reference field="0" count="1" selected="0">
            <x v="4"/>
          </reference>
          <reference field="1" count="1">
            <x v="15"/>
          </reference>
        </references>
      </pivotArea>
    </format>
    <format dxfId="537">
      <pivotArea dataOnly="0" labelOnly="1" outline="0" fieldPosition="0">
        <references count="2">
          <reference field="0" count="1" selected="0">
            <x v="5"/>
          </reference>
          <reference field="1" count="1">
            <x v="15"/>
          </reference>
        </references>
      </pivotArea>
    </format>
    <format dxfId="536">
      <pivotArea dataOnly="0" labelOnly="1" outline="0" fieldPosition="0">
        <references count="2">
          <reference field="0" count="1" selected="0">
            <x v="6"/>
          </reference>
          <reference field="1" count="1">
            <x v="12"/>
          </reference>
        </references>
      </pivotArea>
    </format>
    <format dxfId="535">
      <pivotArea dataOnly="0" labelOnly="1" outline="0" fieldPosition="0">
        <references count="2">
          <reference field="0" count="1" selected="0">
            <x v="7"/>
          </reference>
          <reference field="1" count="1">
            <x v="10"/>
          </reference>
        </references>
      </pivotArea>
    </format>
    <format dxfId="534">
      <pivotArea dataOnly="0" labelOnly="1" outline="0" fieldPosition="0">
        <references count="2">
          <reference field="0" count="1" selected="0">
            <x v="8"/>
          </reference>
          <reference field="1" count="1">
            <x v="9"/>
          </reference>
        </references>
      </pivotArea>
    </format>
    <format dxfId="533">
      <pivotArea dataOnly="0" labelOnly="1" outline="0" fieldPosition="0">
        <references count="2">
          <reference field="0" count="1" selected="0">
            <x v="9"/>
          </reference>
          <reference field="1" count="1">
            <x v="1"/>
          </reference>
        </references>
      </pivotArea>
    </format>
    <format dxfId="532">
      <pivotArea dataOnly="0" labelOnly="1" outline="0" fieldPosition="0">
        <references count="2">
          <reference field="0" count="1" selected="0">
            <x v="10"/>
          </reference>
          <reference field="1" count="1">
            <x v="1"/>
          </reference>
        </references>
      </pivotArea>
    </format>
    <format dxfId="531">
      <pivotArea dataOnly="0" labelOnly="1" outline="0" fieldPosition="0">
        <references count="2">
          <reference field="0" count="1" selected="0">
            <x v="11"/>
          </reference>
          <reference field="1" count="1">
            <x v="25"/>
          </reference>
        </references>
      </pivotArea>
    </format>
    <format dxfId="530">
      <pivotArea dataOnly="0" labelOnly="1" outline="0" fieldPosition="0">
        <references count="2">
          <reference field="0" count="1" selected="0">
            <x v="12"/>
          </reference>
          <reference field="1" count="1">
            <x v="3"/>
          </reference>
        </references>
      </pivotArea>
    </format>
    <format dxfId="529">
      <pivotArea dataOnly="0" labelOnly="1" outline="0" fieldPosition="0">
        <references count="2">
          <reference field="0" count="1" selected="0">
            <x v="13"/>
          </reference>
          <reference field="1" count="1">
            <x v="13"/>
          </reference>
        </references>
      </pivotArea>
    </format>
    <format dxfId="528">
      <pivotArea dataOnly="0" labelOnly="1" outline="0" fieldPosition="0">
        <references count="2">
          <reference field="0" count="1" selected="0">
            <x v="14"/>
          </reference>
          <reference field="1" count="1">
            <x v="8"/>
          </reference>
        </references>
      </pivotArea>
    </format>
    <format dxfId="527">
      <pivotArea dataOnly="0" labelOnly="1" outline="0" fieldPosition="0">
        <references count="2">
          <reference field="0" count="1" selected="0">
            <x v="15"/>
          </reference>
          <reference field="1" count="1">
            <x v="28"/>
          </reference>
        </references>
      </pivotArea>
    </format>
    <format dxfId="526">
      <pivotArea dataOnly="0" labelOnly="1" outline="0" fieldPosition="0">
        <references count="2">
          <reference field="0" count="1" selected="0">
            <x v="16"/>
          </reference>
          <reference field="1" count="1">
            <x v="11"/>
          </reference>
        </references>
      </pivotArea>
    </format>
    <format dxfId="525">
      <pivotArea dataOnly="0" labelOnly="1" outline="0" fieldPosition="0">
        <references count="2">
          <reference field="0" count="1" selected="0">
            <x v="17"/>
          </reference>
          <reference field="1" count="1">
            <x v="26"/>
          </reference>
        </references>
      </pivotArea>
    </format>
    <format dxfId="524">
      <pivotArea dataOnly="0" labelOnly="1" outline="0" fieldPosition="0">
        <references count="2">
          <reference field="0" count="1" selected="0">
            <x v="18"/>
          </reference>
          <reference field="1" count="1">
            <x v="31"/>
          </reference>
        </references>
      </pivotArea>
    </format>
    <format dxfId="523">
      <pivotArea dataOnly="0" labelOnly="1" outline="0" fieldPosition="0">
        <references count="2">
          <reference field="0" count="1" selected="0">
            <x v="19"/>
          </reference>
          <reference field="1" count="1">
            <x v="31"/>
          </reference>
        </references>
      </pivotArea>
    </format>
    <format dxfId="522">
      <pivotArea dataOnly="0" labelOnly="1" outline="0" fieldPosition="0">
        <references count="2">
          <reference field="0" count="1" selected="0">
            <x v="20"/>
          </reference>
          <reference field="1" count="1">
            <x v="2"/>
          </reference>
        </references>
      </pivotArea>
    </format>
    <format dxfId="521">
      <pivotArea dataOnly="0" labelOnly="1" outline="0" fieldPosition="0">
        <references count="2">
          <reference field="0" count="1" selected="0">
            <x v="21"/>
          </reference>
          <reference field="1" count="1">
            <x v="30"/>
          </reference>
        </references>
      </pivotArea>
    </format>
    <format dxfId="520">
      <pivotArea dataOnly="0" labelOnly="1" outline="0" fieldPosition="0">
        <references count="2">
          <reference field="0" count="1" selected="0">
            <x v="22"/>
          </reference>
          <reference field="1" count="1">
            <x v="22"/>
          </reference>
        </references>
      </pivotArea>
    </format>
    <format dxfId="519">
      <pivotArea dataOnly="0" labelOnly="1" outline="0" fieldPosition="0">
        <references count="2">
          <reference field="0" count="1" selected="0">
            <x v="23"/>
          </reference>
          <reference field="1" count="1">
            <x v="22"/>
          </reference>
        </references>
      </pivotArea>
    </format>
    <format dxfId="518">
      <pivotArea dataOnly="0" labelOnly="1" outline="0" fieldPosition="0">
        <references count="2">
          <reference field="0" count="1" selected="0">
            <x v="24"/>
          </reference>
          <reference field="1" count="1">
            <x v="22"/>
          </reference>
        </references>
      </pivotArea>
    </format>
    <format dxfId="517">
      <pivotArea dataOnly="0" labelOnly="1" outline="0" fieldPosition="0">
        <references count="2">
          <reference field="0" count="1" selected="0">
            <x v="25"/>
          </reference>
          <reference field="1" count="1">
            <x v="22"/>
          </reference>
        </references>
      </pivotArea>
    </format>
    <format dxfId="516">
      <pivotArea dataOnly="0" labelOnly="1" outline="0" fieldPosition="0">
        <references count="2">
          <reference field="0" count="1" selected="0">
            <x v="26"/>
          </reference>
          <reference field="1" count="1">
            <x v="23"/>
          </reference>
        </references>
      </pivotArea>
    </format>
    <format dxfId="515">
      <pivotArea dataOnly="0" labelOnly="1" outline="0" fieldPosition="0">
        <references count="2">
          <reference field="0" count="1" selected="0">
            <x v="27"/>
          </reference>
          <reference field="1" count="1">
            <x v="5"/>
          </reference>
        </references>
      </pivotArea>
    </format>
    <format dxfId="514">
      <pivotArea dataOnly="0" labelOnly="1" outline="0" fieldPosition="0">
        <references count="2">
          <reference field="0" count="1" selected="0">
            <x v="28"/>
          </reference>
          <reference field="1" count="1">
            <x v="17"/>
          </reference>
        </references>
      </pivotArea>
    </format>
    <format dxfId="513">
      <pivotArea dataOnly="0" labelOnly="1" outline="0" fieldPosition="0">
        <references count="2">
          <reference field="0" count="1" selected="0">
            <x v="29"/>
          </reference>
          <reference field="1" count="1">
            <x v="18"/>
          </reference>
        </references>
      </pivotArea>
    </format>
    <format dxfId="512">
      <pivotArea dataOnly="0" labelOnly="1" outline="0" fieldPosition="0">
        <references count="2">
          <reference field="0" count="1" selected="0">
            <x v="30"/>
          </reference>
          <reference field="1" count="1">
            <x v="7"/>
          </reference>
        </references>
      </pivotArea>
    </format>
    <format dxfId="511">
      <pivotArea dataOnly="0" labelOnly="1" outline="0" fieldPosition="0">
        <references count="2">
          <reference field="0" count="1" selected="0">
            <x v="31"/>
          </reference>
          <reference field="1" count="1">
            <x v="20"/>
          </reference>
        </references>
      </pivotArea>
    </format>
    <format dxfId="510">
      <pivotArea dataOnly="0" labelOnly="1" outline="0" fieldPosition="0">
        <references count="2">
          <reference field="0" count="1" selected="0">
            <x v="32"/>
          </reference>
          <reference field="1" count="1">
            <x v="32"/>
          </reference>
        </references>
      </pivotArea>
    </format>
    <format dxfId="509">
      <pivotArea dataOnly="0" labelOnly="1" outline="0" fieldPosition="0">
        <references count="2">
          <reference field="0" count="1" selected="0">
            <x v="33"/>
          </reference>
          <reference field="1" count="1">
            <x v="21"/>
          </reference>
        </references>
      </pivotArea>
    </format>
    <format dxfId="508">
      <pivotArea dataOnly="0" labelOnly="1" outline="0" fieldPosition="0">
        <references count="2">
          <reference field="0" count="1" selected="0">
            <x v="34"/>
          </reference>
          <reference field="1" count="1">
            <x v="19"/>
          </reference>
        </references>
      </pivotArea>
    </format>
    <format dxfId="507">
      <pivotArea dataOnly="0" labelOnly="1" outline="0" fieldPosition="0">
        <references count="2">
          <reference field="0" count="1" selected="0">
            <x v="35"/>
          </reference>
          <reference field="1" count="1">
            <x v="33"/>
          </reference>
        </references>
      </pivotArea>
    </format>
    <format dxfId="506">
      <pivotArea dataOnly="0" labelOnly="1" outline="0" fieldPosition="0">
        <references count="2">
          <reference field="0" count="1" selected="0">
            <x v="36"/>
          </reference>
          <reference field="1" count="1">
            <x v="14"/>
          </reference>
        </references>
      </pivotArea>
    </format>
    <format dxfId="505">
      <pivotArea dataOnly="0" labelOnly="1" outline="0" fieldPosition="0">
        <references count="2">
          <reference field="0" count="1" selected="0">
            <x v="37"/>
          </reference>
          <reference field="1" count="1">
            <x v="27"/>
          </reference>
        </references>
      </pivotArea>
    </format>
    <format dxfId="504">
      <pivotArea dataOnly="0" labelOnly="1" outline="0" fieldPosition="0">
        <references count="2">
          <reference field="0" count="1" selected="0">
            <x v="38"/>
          </reference>
          <reference field="1" count="1">
            <x v="16"/>
          </reference>
        </references>
      </pivotArea>
    </format>
    <format dxfId="503">
      <pivotArea dataOnly="0" labelOnly="1" outline="0" fieldPosition="0">
        <references count="2">
          <reference field="0" count="1" selected="0">
            <x v="39"/>
          </reference>
          <reference field="1" count="1">
            <x v="6"/>
          </reference>
        </references>
      </pivotArea>
    </format>
    <format dxfId="502">
      <pivotArea dataOnly="0" labelOnly="1" outline="0" fieldPosition="0">
        <references count="2">
          <reference field="0" count="1" selected="0">
            <x v="0"/>
          </reference>
          <reference field="1" count="1">
            <x v="0"/>
          </reference>
        </references>
      </pivotArea>
    </format>
    <format dxfId="501">
      <pivotArea dataOnly="0" labelOnly="1" outline="0" fieldPosition="0">
        <references count="2">
          <reference field="0" count="1" selected="0">
            <x v="1"/>
          </reference>
          <reference field="1" count="1">
            <x v="4"/>
          </reference>
        </references>
      </pivotArea>
    </format>
    <format dxfId="500">
      <pivotArea dataOnly="0" labelOnly="1" outline="0" fieldPosition="0">
        <references count="2">
          <reference field="0" count="1" selected="0">
            <x v="2"/>
          </reference>
          <reference field="1" count="1">
            <x v="29"/>
          </reference>
        </references>
      </pivotArea>
    </format>
    <format dxfId="499">
      <pivotArea dataOnly="0" labelOnly="1" outline="0" fieldPosition="0">
        <references count="2">
          <reference field="0" count="1" selected="0">
            <x v="3"/>
          </reference>
          <reference field="1" count="1">
            <x v="24"/>
          </reference>
        </references>
      </pivotArea>
    </format>
    <format dxfId="498">
      <pivotArea dataOnly="0" labelOnly="1" outline="0" fieldPosition="0">
        <references count="2">
          <reference field="0" count="1" selected="0">
            <x v="4"/>
          </reference>
          <reference field="1" count="1">
            <x v="15"/>
          </reference>
        </references>
      </pivotArea>
    </format>
    <format dxfId="497">
      <pivotArea dataOnly="0" labelOnly="1" outline="0" fieldPosition="0">
        <references count="2">
          <reference field="0" count="1" selected="0">
            <x v="5"/>
          </reference>
          <reference field="1" count="1">
            <x v="15"/>
          </reference>
        </references>
      </pivotArea>
    </format>
    <format dxfId="496">
      <pivotArea dataOnly="0" labelOnly="1" outline="0" fieldPosition="0">
        <references count="2">
          <reference field="0" count="1" selected="0">
            <x v="6"/>
          </reference>
          <reference field="1" count="1">
            <x v="12"/>
          </reference>
        </references>
      </pivotArea>
    </format>
    <format dxfId="495">
      <pivotArea dataOnly="0" labelOnly="1" outline="0" fieldPosition="0">
        <references count="2">
          <reference field="0" count="1" selected="0">
            <x v="7"/>
          </reference>
          <reference field="1" count="1">
            <x v="10"/>
          </reference>
        </references>
      </pivotArea>
    </format>
    <format dxfId="494">
      <pivotArea dataOnly="0" labelOnly="1" outline="0" fieldPosition="0">
        <references count="2">
          <reference field="0" count="1" selected="0">
            <x v="8"/>
          </reference>
          <reference field="1" count="1">
            <x v="9"/>
          </reference>
        </references>
      </pivotArea>
    </format>
    <format dxfId="493">
      <pivotArea dataOnly="0" labelOnly="1" outline="0" fieldPosition="0">
        <references count="2">
          <reference field="0" count="1" selected="0">
            <x v="9"/>
          </reference>
          <reference field="1" count="1">
            <x v="1"/>
          </reference>
        </references>
      </pivotArea>
    </format>
    <format dxfId="492">
      <pivotArea dataOnly="0" labelOnly="1" outline="0" fieldPosition="0">
        <references count="2">
          <reference field="0" count="1" selected="0">
            <x v="10"/>
          </reference>
          <reference field="1" count="1">
            <x v="1"/>
          </reference>
        </references>
      </pivotArea>
    </format>
    <format dxfId="491">
      <pivotArea dataOnly="0" labelOnly="1" outline="0" fieldPosition="0">
        <references count="2">
          <reference field="0" count="1" selected="0">
            <x v="11"/>
          </reference>
          <reference field="1" count="1">
            <x v="25"/>
          </reference>
        </references>
      </pivotArea>
    </format>
    <format dxfId="490">
      <pivotArea dataOnly="0" labelOnly="1" outline="0" fieldPosition="0">
        <references count="2">
          <reference field="0" count="1" selected="0">
            <x v="12"/>
          </reference>
          <reference field="1" count="1">
            <x v="3"/>
          </reference>
        </references>
      </pivotArea>
    </format>
    <format dxfId="489">
      <pivotArea dataOnly="0" labelOnly="1" outline="0" fieldPosition="0">
        <references count="2">
          <reference field="0" count="1" selected="0">
            <x v="13"/>
          </reference>
          <reference field="1" count="1">
            <x v="13"/>
          </reference>
        </references>
      </pivotArea>
    </format>
    <format dxfId="488">
      <pivotArea dataOnly="0" labelOnly="1" outline="0" fieldPosition="0">
        <references count="2">
          <reference field="0" count="1" selected="0">
            <x v="14"/>
          </reference>
          <reference field="1" count="1">
            <x v="8"/>
          </reference>
        </references>
      </pivotArea>
    </format>
    <format dxfId="487">
      <pivotArea dataOnly="0" labelOnly="1" outline="0" fieldPosition="0">
        <references count="2">
          <reference field="0" count="1" selected="0">
            <x v="15"/>
          </reference>
          <reference field="1" count="1">
            <x v="28"/>
          </reference>
        </references>
      </pivotArea>
    </format>
    <format dxfId="486">
      <pivotArea dataOnly="0" labelOnly="1" outline="0" fieldPosition="0">
        <references count="2">
          <reference field="0" count="1" selected="0">
            <x v="16"/>
          </reference>
          <reference field="1" count="1">
            <x v="11"/>
          </reference>
        </references>
      </pivotArea>
    </format>
    <format dxfId="485">
      <pivotArea dataOnly="0" labelOnly="1" outline="0" fieldPosition="0">
        <references count="2">
          <reference field="0" count="1" selected="0">
            <x v="17"/>
          </reference>
          <reference field="1" count="1">
            <x v="26"/>
          </reference>
        </references>
      </pivotArea>
    </format>
    <format dxfId="484">
      <pivotArea dataOnly="0" labelOnly="1" outline="0" fieldPosition="0">
        <references count="2">
          <reference field="0" count="1" selected="0">
            <x v="18"/>
          </reference>
          <reference field="1" count="1">
            <x v="31"/>
          </reference>
        </references>
      </pivotArea>
    </format>
    <format dxfId="483">
      <pivotArea dataOnly="0" labelOnly="1" outline="0" fieldPosition="0">
        <references count="2">
          <reference field="0" count="1" selected="0">
            <x v="19"/>
          </reference>
          <reference field="1" count="1">
            <x v="31"/>
          </reference>
        </references>
      </pivotArea>
    </format>
    <format dxfId="482">
      <pivotArea dataOnly="0" labelOnly="1" outline="0" fieldPosition="0">
        <references count="2">
          <reference field="0" count="1" selected="0">
            <x v="20"/>
          </reference>
          <reference field="1" count="1">
            <x v="2"/>
          </reference>
        </references>
      </pivotArea>
    </format>
    <format dxfId="481">
      <pivotArea dataOnly="0" labelOnly="1" outline="0" fieldPosition="0">
        <references count="2">
          <reference field="0" count="1" selected="0">
            <x v="21"/>
          </reference>
          <reference field="1" count="1">
            <x v="30"/>
          </reference>
        </references>
      </pivotArea>
    </format>
    <format dxfId="480">
      <pivotArea dataOnly="0" labelOnly="1" outline="0" fieldPosition="0">
        <references count="2">
          <reference field="0" count="1" selected="0">
            <x v="22"/>
          </reference>
          <reference field="1" count="1">
            <x v="22"/>
          </reference>
        </references>
      </pivotArea>
    </format>
    <format dxfId="479">
      <pivotArea dataOnly="0" labelOnly="1" outline="0" fieldPosition="0">
        <references count="2">
          <reference field="0" count="1" selected="0">
            <x v="23"/>
          </reference>
          <reference field="1" count="1">
            <x v="22"/>
          </reference>
        </references>
      </pivotArea>
    </format>
    <format dxfId="478">
      <pivotArea dataOnly="0" labelOnly="1" outline="0" fieldPosition="0">
        <references count="2">
          <reference field="0" count="1" selected="0">
            <x v="24"/>
          </reference>
          <reference field="1" count="1">
            <x v="22"/>
          </reference>
        </references>
      </pivotArea>
    </format>
    <format dxfId="477">
      <pivotArea dataOnly="0" labelOnly="1" outline="0" fieldPosition="0">
        <references count="2">
          <reference field="0" count="1" selected="0">
            <x v="25"/>
          </reference>
          <reference field="1" count="1">
            <x v="22"/>
          </reference>
        </references>
      </pivotArea>
    </format>
    <format dxfId="476">
      <pivotArea dataOnly="0" labelOnly="1" outline="0" fieldPosition="0">
        <references count="2">
          <reference field="0" count="1" selected="0">
            <x v="26"/>
          </reference>
          <reference field="1" count="1">
            <x v="23"/>
          </reference>
        </references>
      </pivotArea>
    </format>
    <format dxfId="475">
      <pivotArea dataOnly="0" labelOnly="1" outline="0" fieldPosition="0">
        <references count="2">
          <reference field="0" count="1" selected="0">
            <x v="27"/>
          </reference>
          <reference field="1" count="1">
            <x v="5"/>
          </reference>
        </references>
      </pivotArea>
    </format>
    <format dxfId="474">
      <pivotArea dataOnly="0" labelOnly="1" outline="0" fieldPosition="0">
        <references count="2">
          <reference field="0" count="1" selected="0">
            <x v="28"/>
          </reference>
          <reference field="1" count="1">
            <x v="17"/>
          </reference>
        </references>
      </pivotArea>
    </format>
    <format dxfId="473">
      <pivotArea dataOnly="0" labelOnly="1" outline="0" fieldPosition="0">
        <references count="2">
          <reference field="0" count="1" selected="0">
            <x v="29"/>
          </reference>
          <reference field="1" count="1">
            <x v="18"/>
          </reference>
        </references>
      </pivotArea>
    </format>
    <format dxfId="472">
      <pivotArea dataOnly="0" labelOnly="1" outline="0" fieldPosition="0">
        <references count="2">
          <reference field="0" count="1" selected="0">
            <x v="30"/>
          </reference>
          <reference field="1" count="1">
            <x v="7"/>
          </reference>
        </references>
      </pivotArea>
    </format>
    <format dxfId="471">
      <pivotArea dataOnly="0" labelOnly="1" outline="0" fieldPosition="0">
        <references count="2">
          <reference field="0" count="1" selected="0">
            <x v="31"/>
          </reference>
          <reference field="1" count="1">
            <x v="20"/>
          </reference>
        </references>
      </pivotArea>
    </format>
    <format dxfId="470">
      <pivotArea dataOnly="0" labelOnly="1" outline="0" fieldPosition="0">
        <references count="2">
          <reference field="0" count="1" selected="0">
            <x v="32"/>
          </reference>
          <reference field="1" count="1">
            <x v="32"/>
          </reference>
        </references>
      </pivotArea>
    </format>
    <format dxfId="469">
      <pivotArea dataOnly="0" labelOnly="1" outline="0" fieldPosition="0">
        <references count="2">
          <reference field="0" count="1" selected="0">
            <x v="33"/>
          </reference>
          <reference field="1" count="1">
            <x v="21"/>
          </reference>
        </references>
      </pivotArea>
    </format>
    <format dxfId="468">
      <pivotArea dataOnly="0" labelOnly="1" outline="0" fieldPosition="0">
        <references count="2">
          <reference field="0" count="1" selected="0">
            <x v="34"/>
          </reference>
          <reference field="1" count="1">
            <x v="19"/>
          </reference>
        </references>
      </pivotArea>
    </format>
    <format dxfId="467">
      <pivotArea dataOnly="0" labelOnly="1" outline="0" fieldPosition="0">
        <references count="2">
          <reference field="0" count="1" selected="0">
            <x v="35"/>
          </reference>
          <reference field="1" count="1">
            <x v="33"/>
          </reference>
        </references>
      </pivotArea>
    </format>
    <format dxfId="466">
      <pivotArea dataOnly="0" labelOnly="1" outline="0" fieldPosition="0">
        <references count="2">
          <reference field="0" count="1" selected="0">
            <x v="36"/>
          </reference>
          <reference field="1" count="1">
            <x v="14"/>
          </reference>
        </references>
      </pivotArea>
    </format>
    <format dxfId="465">
      <pivotArea dataOnly="0" labelOnly="1" outline="0" fieldPosition="0">
        <references count="2">
          <reference field="0" count="1" selected="0">
            <x v="37"/>
          </reference>
          <reference field="1" count="1">
            <x v="27"/>
          </reference>
        </references>
      </pivotArea>
    </format>
    <format dxfId="464">
      <pivotArea dataOnly="0" labelOnly="1" outline="0" fieldPosition="0">
        <references count="2">
          <reference field="0" count="1" selected="0">
            <x v="38"/>
          </reference>
          <reference field="1" count="1">
            <x v="16"/>
          </reference>
        </references>
      </pivotArea>
    </format>
    <format dxfId="463">
      <pivotArea dataOnly="0" labelOnly="1" outline="0" fieldPosition="0">
        <references count="2">
          <reference field="0" count="1" selected="0">
            <x v="39"/>
          </reference>
          <reference field="1" count="1">
            <x v="6"/>
          </reference>
        </references>
      </pivotArea>
    </format>
    <format dxfId="462">
      <pivotArea dataOnly="0" labelOnly="1" outline="0" fieldPosition="0">
        <references count="2">
          <reference field="0" count="1" selected="0">
            <x v="0"/>
          </reference>
          <reference field="1" count="1">
            <x v="0"/>
          </reference>
        </references>
      </pivotArea>
    </format>
    <format dxfId="461">
      <pivotArea dataOnly="0" labelOnly="1" outline="0" fieldPosition="0">
        <references count="2">
          <reference field="0" count="1" selected="0">
            <x v="1"/>
          </reference>
          <reference field="1" count="1">
            <x v="4"/>
          </reference>
        </references>
      </pivotArea>
    </format>
    <format dxfId="460">
      <pivotArea dataOnly="0" labelOnly="1" outline="0" fieldPosition="0">
        <references count="2">
          <reference field="0" count="1" selected="0">
            <x v="2"/>
          </reference>
          <reference field="1" count="1">
            <x v="29"/>
          </reference>
        </references>
      </pivotArea>
    </format>
    <format dxfId="459">
      <pivotArea dataOnly="0" labelOnly="1" outline="0" fieldPosition="0">
        <references count="2">
          <reference field="0" count="1" selected="0">
            <x v="3"/>
          </reference>
          <reference field="1" count="1">
            <x v="24"/>
          </reference>
        </references>
      </pivotArea>
    </format>
    <format dxfId="458">
      <pivotArea dataOnly="0" labelOnly="1" outline="0" fieldPosition="0">
        <references count="2">
          <reference field="0" count="1" selected="0">
            <x v="4"/>
          </reference>
          <reference field="1" count="1">
            <x v="15"/>
          </reference>
        </references>
      </pivotArea>
    </format>
    <format dxfId="457">
      <pivotArea dataOnly="0" labelOnly="1" outline="0" fieldPosition="0">
        <references count="2">
          <reference field="0" count="1" selected="0">
            <x v="5"/>
          </reference>
          <reference field="1" count="1">
            <x v="15"/>
          </reference>
        </references>
      </pivotArea>
    </format>
    <format dxfId="456">
      <pivotArea dataOnly="0" labelOnly="1" outline="0" fieldPosition="0">
        <references count="2">
          <reference field="0" count="1" selected="0">
            <x v="6"/>
          </reference>
          <reference field="1" count="1">
            <x v="12"/>
          </reference>
        </references>
      </pivotArea>
    </format>
    <format dxfId="455">
      <pivotArea dataOnly="0" labelOnly="1" outline="0" fieldPosition="0">
        <references count="2">
          <reference field="0" count="1" selected="0">
            <x v="7"/>
          </reference>
          <reference field="1" count="1">
            <x v="10"/>
          </reference>
        </references>
      </pivotArea>
    </format>
    <format dxfId="454">
      <pivotArea dataOnly="0" labelOnly="1" outline="0" fieldPosition="0">
        <references count="2">
          <reference field="0" count="1" selected="0">
            <x v="8"/>
          </reference>
          <reference field="1" count="1">
            <x v="9"/>
          </reference>
        </references>
      </pivotArea>
    </format>
    <format dxfId="453">
      <pivotArea dataOnly="0" labelOnly="1" outline="0" fieldPosition="0">
        <references count="2">
          <reference field="0" count="1" selected="0">
            <x v="9"/>
          </reference>
          <reference field="1" count="1">
            <x v="1"/>
          </reference>
        </references>
      </pivotArea>
    </format>
    <format dxfId="452">
      <pivotArea dataOnly="0" labelOnly="1" outline="0" fieldPosition="0">
        <references count="2">
          <reference field="0" count="1" selected="0">
            <x v="10"/>
          </reference>
          <reference field="1" count="1">
            <x v="1"/>
          </reference>
        </references>
      </pivotArea>
    </format>
    <format dxfId="451">
      <pivotArea dataOnly="0" labelOnly="1" outline="0" fieldPosition="0">
        <references count="2">
          <reference field="0" count="1" selected="0">
            <x v="11"/>
          </reference>
          <reference field="1" count="1">
            <x v="25"/>
          </reference>
        </references>
      </pivotArea>
    </format>
    <format dxfId="450">
      <pivotArea dataOnly="0" labelOnly="1" outline="0" fieldPosition="0">
        <references count="2">
          <reference field="0" count="1" selected="0">
            <x v="12"/>
          </reference>
          <reference field="1" count="1">
            <x v="3"/>
          </reference>
        </references>
      </pivotArea>
    </format>
    <format dxfId="449">
      <pivotArea dataOnly="0" labelOnly="1" outline="0" fieldPosition="0">
        <references count="2">
          <reference field="0" count="1" selected="0">
            <x v="13"/>
          </reference>
          <reference field="1" count="1">
            <x v="13"/>
          </reference>
        </references>
      </pivotArea>
    </format>
    <format dxfId="448">
      <pivotArea dataOnly="0" labelOnly="1" outline="0" fieldPosition="0">
        <references count="2">
          <reference field="0" count="1" selected="0">
            <x v="14"/>
          </reference>
          <reference field="1" count="1">
            <x v="8"/>
          </reference>
        </references>
      </pivotArea>
    </format>
    <format dxfId="447">
      <pivotArea dataOnly="0" labelOnly="1" outline="0" fieldPosition="0">
        <references count="2">
          <reference field="0" count="1" selected="0">
            <x v="15"/>
          </reference>
          <reference field="1" count="1">
            <x v="28"/>
          </reference>
        </references>
      </pivotArea>
    </format>
    <format dxfId="446">
      <pivotArea dataOnly="0" labelOnly="1" outline="0" fieldPosition="0">
        <references count="2">
          <reference field="0" count="1" selected="0">
            <x v="16"/>
          </reference>
          <reference field="1" count="1">
            <x v="11"/>
          </reference>
        </references>
      </pivotArea>
    </format>
    <format dxfId="445">
      <pivotArea dataOnly="0" labelOnly="1" outline="0" fieldPosition="0">
        <references count="2">
          <reference field="0" count="1" selected="0">
            <x v="17"/>
          </reference>
          <reference field="1" count="1">
            <x v="26"/>
          </reference>
        </references>
      </pivotArea>
    </format>
    <format dxfId="444">
      <pivotArea dataOnly="0" labelOnly="1" outline="0" fieldPosition="0">
        <references count="2">
          <reference field="0" count="1" selected="0">
            <x v="18"/>
          </reference>
          <reference field="1" count="1">
            <x v="31"/>
          </reference>
        </references>
      </pivotArea>
    </format>
    <format dxfId="443">
      <pivotArea dataOnly="0" labelOnly="1" outline="0" fieldPosition="0">
        <references count="2">
          <reference field="0" count="1" selected="0">
            <x v="19"/>
          </reference>
          <reference field="1" count="1">
            <x v="31"/>
          </reference>
        </references>
      </pivotArea>
    </format>
    <format dxfId="442">
      <pivotArea dataOnly="0" labelOnly="1" outline="0" fieldPosition="0">
        <references count="2">
          <reference field="0" count="1" selected="0">
            <x v="20"/>
          </reference>
          <reference field="1" count="1">
            <x v="2"/>
          </reference>
        </references>
      </pivotArea>
    </format>
    <format dxfId="441">
      <pivotArea dataOnly="0" labelOnly="1" outline="0" fieldPosition="0">
        <references count="2">
          <reference field="0" count="1" selected="0">
            <x v="21"/>
          </reference>
          <reference field="1" count="1">
            <x v="30"/>
          </reference>
        </references>
      </pivotArea>
    </format>
    <format dxfId="440">
      <pivotArea dataOnly="0" labelOnly="1" outline="0" fieldPosition="0">
        <references count="2">
          <reference field="0" count="1" selected="0">
            <x v="22"/>
          </reference>
          <reference field="1" count="1">
            <x v="22"/>
          </reference>
        </references>
      </pivotArea>
    </format>
    <format dxfId="439">
      <pivotArea dataOnly="0" labelOnly="1" outline="0" fieldPosition="0">
        <references count="2">
          <reference field="0" count="1" selected="0">
            <x v="23"/>
          </reference>
          <reference field="1" count="1">
            <x v="22"/>
          </reference>
        </references>
      </pivotArea>
    </format>
    <format dxfId="438">
      <pivotArea dataOnly="0" labelOnly="1" outline="0" fieldPosition="0">
        <references count="2">
          <reference field="0" count="1" selected="0">
            <x v="24"/>
          </reference>
          <reference field="1" count="1">
            <x v="22"/>
          </reference>
        </references>
      </pivotArea>
    </format>
    <format dxfId="437">
      <pivotArea dataOnly="0" labelOnly="1" outline="0" fieldPosition="0">
        <references count="2">
          <reference field="0" count="1" selected="0">
            <x v="25"/>
          </reference>
          <reference field="1" count="1">
            <x v="22"/>
          </reference>
        </references>
      </pivotArea>
    </format>
    <format dxfId="436">
      <pivotArea dataOnly="0" labelOnly="1" outline="0" fieldPosition="0">
        <references count="2">
          <reference field="0" count="1" selected="0">
            <x v="26"/>
          </reference>
          <reference field="1" count="1">
            <x v="23"/>
          </reference>
        </references>
      </pivotArea>
    </format>
    <format dxfId="435">
      <pivotArea dataOnly="0" labelOnly="1" outline="0" fieldPosition="0">
        <references count="2">
          <reference field="0" count="1" selected="0">
            <x v="27"/>
          </reference>
          <reference field="1" count="1">
            <x v="5"/>
          </reference>
        </references>
      </pivotArea>
    </format>
    <format dxfId="434">
      <pivotArea dataOnly="0" labelOnly="1" outline="0" fieldPosition="0">
        <references count="2">
          <reference field="0" count="1" selected="0">
            <x v="28"/>
          </reference>
          <reference field="1" count="1">
            <x v="17"/>
          </reference>
        </references>
      </pivotArea>
    </format>
    <format dxfId="433">
      <pivotArea dataOnly="0" labelOnly="1" outline="0" fieldPosition="0">
        <references count="2">
          <reference field="0" count="1" selected="0">
            <x v="29"/>
          </reference>
          <reference field="1" count="1">
            <x v="18"/>
          </reference>
        </references>
      </pivotArea>
    </format>
    <format dxfId="432">
      <pivotArea dataOnly="0" labelOnly="1" outline="0" fieldPosition="0">
        <references count="2">
          <reference field="0" count="1" selected="0">
            <x v="30"/>
          </reference>
          <reference field="1" count="1">
            <x v="7"/>
          </reference>
        </references>
      </pivotArea>
    </format>
    <format dxfId="431">
      <pivotArea dataOnly="0" labelOnly="1" outline="0" fieldPosition="0">
        <references count="2">
          <reference field="0" count="1" selected="0">
            <x v="31"/>
          </reference>
          <reference field="1" count="1">
            <x v="20"/>
          </reference>
        </references>
      </pivotArea>
    </format>
    <format dxfId="430">
      <pivotArea dataOnly="0" labelOnly="1" outline="0" fieldPosition="0">
        <references count="2">
          <reference field="0" count="1" selected="0">
            <x v="32"/>
          </reference>
          <reference field="1" count="1">
            <x v="32"/>
          </reference>
        </references>
      </pivotArea>
    </format>
    <format dxfId="429">
      <pivotArea dataOnly="0" labelOnly="1" outline="0" fieldPosition="0">
        <references count="2">
          <reference field="0" count="1" selected="0">
            <x v="33"/>
          </reference>
          <reference field="1" count="1">
            <x v="21"/>
          </reference>
        </references>
      </pivotArea>
    </format>
    <format dxfId="428">
      <pivotArea dataOnly="0" labelOnly="1" outline="0" fieldPosition="0">
        <references count="2">
          <reference field="0" count="1" selected="0">
            <x v="34"/>
          </reference>
          <reference field="1" count="1">
            <x v="19"/>
          </reference>
        </references>
      </pivotArea>
    </format>
    <format dxfId="427">
      <pivotArea dataOnly="0" labelOnly="1" outline="0" fieldPosition="0">
        <references count="2">
          <reference field="0" count="1" selected="0">
            <x v="35"/>
          </reference>
          <reference field="1" count="1">
            <x v="33"/>
          </reference>
        </references>
      </pivotArea>
    </format>
    <format dxfId="426">
      <pivotArea dataOnly="0" labelOnly="1" outline="0" fieldPosition="0">
        <references count="2">
          <reference field="0" count="1" selected="0">
            <x v="36"/>
          </reference>
          <reference field="1" count="1">
            <x v="14"/>
          </reference>
        </references>
      </pivotArea>
    </format>
    <format dxfId="425">
      <pivotArea dataOnly="0" labelOnly="1" outline="0" fieldPosition="0">
        <references count="2">
          <reference field="0" count="1" selected="0">
            <x v="37"/>
          </reference>
          <reference field="1" count="1">
            <x v="27"/>
          </reference>
        </references>
      </pivotArea>
    </format>
    <format dxfId="424">
      <pivotArea dataOnly="0" labelOnly="1" outline="0" fieldPosition="0">
        <references count="2">
          <reference field="0" count="1" selected="0">
            <x v="38"/>
          </reference>
          <reference field="1" count="1">
            <x v="16"/>
          </reference>
        </references>
      </pivotArea>
    </format>
    <format dxfId="423">
      <pivotArea dataOnly="0" labelOnly="1" outline="0" fieldPosition="0">
        <references count="2">
          <reference field="0" count="1" selected="0">
            <x v="39"/>
          </reference>
          <reference field="1" count="1">
            <x v="6"/>
          </reference>
        </references>
      </pivotArea>
    </format>
    <format dxfId="422">
      <pivotArea type="all" dataOnly="0" outline="0" fieldPosition="0"/>
    </format>
    <format dxfId="421">
      <pivotArea dataOnly="0" labelOnly="1" outline="0" fieldPosition="0">
        <references count="1">
          <reference field="0" count="0"/>
        </references>
      </pivotArea>
    </format>
    <format dxfId="420">
      <pivotArea dataOnly="0" labelOnly="1" outline="0" fieldPosition="0">
        <references count="2">
          <reference field="0" count="1" selected="0">
            <x v="0"/>
          </reference>
          <reference field="1" count="1">
            <x v="0"/>
          </reference>
        </references>
      </pivotArea>
    </format>
    <format dxfId="419">
      <pivotArea dataOnly="0" labelOnly="1" outline="0" fieldPosition="0">
        <references count="2">
          <reference field="0" count="1" selected="0">
            <x v="1"/>
          </reference>
          <reference field="1" count="1">
            <x v="4"/>
          </reference>
        </references>
      </pivotArea>
    </format>
    <format dxfId="418">
      <pivotArea dataOnly="0" labelOnly="1" outline="0" fieldPosition="0">
        <references count="2">
          <reference field="0" count="1" selected="0">
            <x v="2"/>
          </reference>
          <reference field="1" count="1">
            <x v="29"/>
          </reference>
        </references>
      </pivotArea>
    </format>
    <format dxfId="417">
      <pivotArea dataOnly="0" labelOnly="1" outline="0" fieldPosition="0">
        <references count="2">
          <reference field="0" count="1" selected="0">
            <x v="3"/>
          </reference>
          <reference field="1" count="1">
            <x v="24"/>
          </reference>
        </references>
      </pivotArea>
    </format>
    <format dxfId="416">
      <pivotArea dataOnly="0" labelOnly="1" outline="0" fieldPosition="0">
        <references count="2">
          <reference field="0" count="1" selected="0">
            <x v="4"/>
          </reference>
          <reference field="1" count="1">
            <x v="15"/>
          </reference>
        </references>
      </pivotArea>
    </format>
    <format dxfId="415">
      <pivotArea dataOnly="0" labelOnly="1" outline="0" fieldPosition="0">
        <references count="2">
          <reference field="0" count="1" selected="0">
            <x v="5"/>
          </reference>
          <reference field="1" count="1">
            <x v="15"/>
          </reference>
        </references>
      </pivotArea>
    </format>
    <format dxfId="414">
      <pivotArea dataOnly="0" labelOnly="1" outline="0" fieldPosition="0">
        <references count="2">
          <reference field="0" count="1" selected="0">
            <x v="6"/>
          </reference>
          <reference field="1" count="1">
            <x v="12"/>
          </reference>
        </references>
      </pivotArea>
    </format>
    <format dxfId="413">
      <pivotArea dataOnly="0" labelOnly="1" outline="0" fieldPosition="0">
        <references count="2">
          <reference field="0" count="1" selected="0">
            <x v="7"/>
          </reference>
          <reference field="1" count="1">
            <x v="10"/>
          </reference>
        </references>
      </pivotArea>
    </format>
    <format dxfId="412">
      <pivotArea dataOnly="0" labelOnly="1" outline="0" fieldPosition="0">
        <references count="2">
          <reference field="0" count="1" selected="0">
            <x v="8"/>
          </reference>
          <reference field="1" count="1">
            <x v="9"/>
          </reference>
        </references>
      </pivotArea>
    </format>
    <format dxfId="411">
      <pivotArea dataOnly="0" labelOnly="1" outline="0" fieldPosition="0">
        <references count="2">
          <reference field="0" count="1" selected="0">
            <x v="9"/>
          </reference>
          <reference field="1" count="1">
            <x v="1"/>
          </reference>
        </references>
      </pivotArea>
    </format>
    <format dxfId="410">
      <pivotArea dataOnly="0" labelOnly="1" outline="0" fieldPosition="0">
        <references count="2">
          <reference field="0" count="1" selected="0">
            <x v="10"/>
          </reference>
          <reference field="1" count="1">
            <x v="1"/>
          </reference>
        </references>
      </pivotArea>
    </format>
    <format dxfId="409">
      <pivotArea dataOnly="0" labelOnly="1" outline="0" fieldPosition="0">
        <references count="2">
          <reference field="0" count="1" selected="0">
            <x v="11"/>
          </reference>
          <reference field="1" count="1">
            <x v="25"/>
          </reference>
        </references>
      </pivotArea>
    </format>
    <format dxfId="408">
      <pivotArea dataOnly="0" labelOnly="1" outline="0" fieldPosition="0">
        <references count="2">
          <reference field="0" count="1" selected="0">
            <x v="12"/>
          </reference>
          <reference field="1" count="1">
            <x v="3"/>
          </reference>
        </references>
      </pivotArea>
    </format>
    <format dxfId="407">
      <pivotArea dataOnly="0" labelOnly="1" outline="0" fieldPosition="0">
        <references count="2">
          <reference field="0" count="1" selected="0">
            <x v="13"/>
          </reference>
          <reference field="1" count="1">
            <x v="13"/>
          </reference>
        </references>
      </pivotArea>
    </format>
    <format dxfId="406">
      <pivotArea dataOnly="0" labelOnly="1" outline="0" fieldPosition="0">
        <references count="2">
          <reference field="0" count="1" selected="0">
            <x v="14"/>
          </reference>
          <reference field="1" count="1">
            <x v="8"/>
          </reference>
        </references>
      </pivotArea>
    </format>
    <format dxfId="405">
      <pivotArea dataOnly="0" labelOnly="1" outline="0" fieldPosition="0">
        <references count="2">
          <reference field="0" count="1" selected="0">
            <x v="15"/>
          </reference>
          <reference field="1" count="1">
            <x v="28"/>
          </reference>
        </references>
      </pivotArea>
    </format>
    <format dxfId="404">
      <pivotArea dataOnly="0" labelOnly="1" outline="0" fieldPosition="0">
        <references count="2">
          <reference field="0" count="1" selected="0">
            <x v="16"/>
          </reference>
          <reference field="1" count="1">
            <x v="11"/>
          </reference>
        </references>
      </pivotArea>
    </format>
    <format dxfId="403">
      <pivotArea dataOnly="0" labelOnly="1" outline="0" fieldPosition="0">
        <references count="2">
          <reference field="0" count="1" selected="0">
            <x v="17"/>
          </reference>
          <reference field="1" count="1">
            <x v="26"/>
          </reference>
        </references>
      </pivotArea>
    </format>
    <format dxfId="402">
      <pivotArea dataOnly="0" labelOnly="1" outline="0" fieldPosition="0">
        <references count="2">
          <reference field="0" count="1" selected="0">
            <x v="18"/>
          </reference>
          <reference field="1" count="1">
            <x v="31"/>
          </reference>
        </references>
      </pivotArea>
    </format>
    <format dxfId="401">
      <pivotArea dataOnly="0" labelOnly="1" outline="0" fieldPosition="0">
        <references count="2">
          <reference field="0" count="1" selected="0">
            <x v="19"/>
          </reference>
          <reference field="1" count="1">
            <x v="31"/>
          </reference>
        </references>
      </pivotArea>
    </format>
    <format dxfId="400">
      <pivotArea dataOnly="0" labelOnly="1" outline="0" fieldPosition="0">
        <references count="2">
          <reference field="0" count="1" selected="0">
            <x v="20"/>
          </reference>
          <reference field="1" count="1">
            <x v="2"/>
          </reference>
        </references>
      </pivotArea>
    </format>
    <format dxfId="399">
      <pivotArea dataOnly="0" labelOnly="1" outline="0" fieldPosition="0">
        <references count="2">
          <reference field="0" count="1" selected="0">
            <x v="21"/>
          </reference>
          <reference field="1" count="1">
            <x v="30"/>
          </reference>
        </references>
      </pivotArea>
    </format>
    <format dxfId="398">
      <pivotArea dataOnly="0" labelOnly="1" outline="0" fieldPosition="0">
        <references count="2">
          <reference field="0" count="1" selected="0">
            <x v="22"/>
          </reference>
          <reference field="1" count="1">
            <x v="22"/>
          </reference>
        </references>
      </pivotArea>
    </format>
    <format dxfId="397">
      <pivotArea dataOnly="0" labelOnly="1" outline="0" fieldPosition="0">
        <references count="2">
          <reference field="0" count="1" selected="0">
            <x v="23"/>
          </reference>
          <reference field="1" count="1">
            <x v="22"/>
          </reference>
        </references>
      </pivotArea>
    </format>
    <format dxfId="396">
      <pivotArea dataOnly="0" labelOnly="1" outline="0" fieldPosition="0">
        <references count="2">
          <reference field="0" count="1" selected="0">
            <x v="24"/>
          </reference>
          <reference field="1" count="1">
            <x v="22"/>
          </reference>
        </references>
      </pivotArea>
    </format>
    <format dxfId="395">
      <pivotArea dataOnly="0" labelOnly="1" outline="0" fieldPosition="0">
        <references count="2">
          <reference field="0" count="1" selected="0">
            <x v="25"/>
          </reference>
          <reference field="1" count="1">
            <x v="22"/>
          </reference>
        </references>
      </pivotArea>
    </format>
    <format dxfId="394">
      <pivotArea dataOnly="0" labelOnly="1" outline="0" fieldPosition="0">
        <references count="2">
          <reference field="0" count="1" selected="0">
            <x v="26"/>
          </reference>
          <reference field="1" count="1">
            <x v="23"/>
          </reference>
        </references>
      </pivotArea>
    </format>
    <format dxfId="393">
      <pivotArea dataOnly="0" labelOnly="1" outline="0" fieldPosition="0">
        <references count="2">
          <reference field="0" count="1" selected="0">
            <x v="27"/>
          </reference>
          <reference field="1" count="1">
            <x v="5"/>
          </reference>
        </references>
      </pivotArea>
    </format>
    <format dxfId="392">
      <pivotArea dataOnly="0" labelOnly="1" outline="0" fieldPosition="0">
        <references count="2">
          <reference field="0" count="1" selected="0">
            <x v="28"/>
          </reference>
          <reference field="1" count="1">
            <x v="17"/>
          </reference>
        </references>
      </pivotArea>
    </format>
    <format dxfId="391">
      <pivotArea dataOnly="0" labelOnly="1" outline="0" fieldPosition="0">
        <references count="2">
          <reference field="0" count="1" selected="0">
            <x v="29"/>
          </reference>
          <reference field="1" count="1">
            <x v="18"/>
          </reference>
        </references>
      </pivotArea>
    </format>
    <format dxfId="390">
      <pivotArea dataOnly="0" labelOnly="1" outline="0" fieldPosition="0">
        <references count="2">
          <reference field="0" count="1" selected="0">
            <x v="30"/>
          </reference>
          <reference field="1" count="1">
            <x v="7"/>
          </reference>
        </references>
      </pivotArea>
    </format>
    <format dxfId="389">
      <pivotArea dataOnly="0" labelOnly="1" outline="0" fieldPosition="0">
        <references count="2">
          <reference field="0" count="1" selected="0">
            <x v="31"/>
          </reference>
          <reference field="1" count="1">
            <x v="20"/>
          </reference>
        </references>
      </pivotArea>
    </format>
    <format dxfId="388">
      <pivotArea dataOnly="0" labelOnly="1" outline="0" fieldPosition="0">
        <references count="2">
          <reference field="0" count="1" selected="0">
            <x v="32"/>
          </reference>
          <reference field="1" count="1">
            <x v="32"/>
          </reference>
        </references>
      </pivotArea>
    </format>
    <format dxfId="387">
      <pivotArea dataOnly="0" labelOnly="1" outline="0" fieldPosition="0">
        <references count="2">
          <reference field="0" count="1" selected="0">
            <x v="33"/>
          </reference>
          <reference field="1" count="1">
            <x v="21"/>
          </reference>
        </references>
      </pivotArea>
    </format>
    <format dxfId="386">
      <pivotArea dataOnly="0" labelOnly="1" outline="0" fieldPosition="0">
        <references count="2">
          <reference field="0" count="1" selected="0">
            <x v="34"/>
          </reference>
          <reference field="1" count="1">
            <x v="19"/>
          </reference>
        </references>
      </pivotArea>
    </format>
    <format dxfId="385">
      <pivotArea dataOnly="0" labelOnly="1" outline="0" fieldPosition="0">
        <references count="2">
          <reference field="0" count="1" selected="0">
            <x v="35"/>
          </reference>
          <reference field="1" count="1">
            <x v="33"/>
          </reference>
        </references>
      </pivotArea>
    </format>
    <format dxfId="384">
      <pivotArea dataOnly="0" labelOnly="1" outline="0" fieldPosition="0">
        <references count="2">
          <reference field="0" count="1" selected="0">
            <x v="36"/>
          </reference>
          <reference field="1" count="1">
            <x v="14"/>
          </reference>
        </references>
      </pivotArea>
    </format>
    <format dxfId="383">
      <pivotArea dataOnly="0" labelOnly="1" outline="0" fieldPosition="0">
        <references count="2">
          <reference field="0" count="1" selected="0">
            <x v="37"/>
          </reference>
          <reference field="1" count="1">
            <x v="27"/>
          </reference>
        </references>
      </pivotArea>
    </format>
    <format dxfId="382">
      <pivotArea dataOnly="0" labelOnly="1" outline="0" fieldPosition="0">
        <references count="2">
          <reference field="0" count="1" selected="0">
            <x v="38"/>
          </reference>
          <reference field="1" count="1">
            <x v="16"/>
          </reference>
        </references>
      </pivotArea>
    </format>
    <format dxfId="381">
      <pivotArea dataOnly="0" labelOnly="1" outline="0" fieldPosition="0">
        <references count="2">
          <reference field="0" count="1" selected="0">
            <x v="39"/>
          </reference>
          <reference field="1" count="1">
            <x v="6"/>
          </reference>
        </references>
      </pivotArea>
    </format>
    <format dxfId="380">
      <pivotArea dataOnly="0" labelOnly="1" outline="0" fieldPosition="0">
        <references count="1">
          <reference field="0" count="1">
            <x v="1"/>
          </reference>
        </references>
      </pivotArea>
    </format>
    <format dxfId="379">
      <pivotArea dataOnly="0" labelOnly="1" outline="0" fieldPosition="0">
        <references count="1">
          <reference field="0" count="1">
            <x v="2"/>
          </reference>
        </references>
      </pivotArea>
    </format>
    <format dxfId="378">
      <pivotArea dataOnly="0" labelOnly="1" outline="0" fieldPosition="0">
        <references count="1">
          <reference field="0" count="1">
            <x v="3"/>
          </reference>
        </references>
      </pivotArea>
    </format>
    <format dxfId="377">
      <pivotArea dataOnly="0" labelOnly="1" outline="0" fieldPosition="0">
        <references count="1">
          <reference field="0" count="1">
            <x v="4"/>
          </reference>
        </references>
      </pivotArea>
    </format>
    <format dxfId="376">
      <pivotArea dataOnly="0" labelOnly="1" outline="0" fieldPosition="0">
        <references count="1">
          <reference field="0" count="1">
            <x v="5"/>
          </reference>
        </references>
      </pivotArea>
    </format>
    <format dxfId="375">
      <pivotArea dataOnly="0" labelOnly="1" outline="0" fieldPosition="0">
        <references count="1">
          <reference field="0" count="1">
            <x v="6"/>
          </reference>
        </references>
      </pivotArea>
    </format>
    <format dxfId="374">
      <pivotArea dataOnly="0" labelOnly="1" outline="0" fieldPosition="0">
        <references count="1">
          <reference field="0" count="1">
            <x v="7"/>
          </reference>
        </references>
      </pivotArea>
    </format>
    <format dxfId="373">
      <pivotArea dataOnly="0" labelOnly="1" outline="0" fieldPosition="0">
        <references count="1">
          <reference field="0" count="1">
            <x v="8"/>
          </reference>
        </references>
      </pivotArea>
    </format>
    <format dxfId="372">
      <pivotArea dataOnly="0" labelOnly="1" outline="0" fieldPosition="0">
        <references count="1">
          <reference field="0" count="1">
            <x v="9"/>
          </reference>
        </references>
      </pivotArea>
    </format>
    <format dxfId="371">
      <pivotArea dataOnly="0" labelOnly="1" outline="0" fieldPosition="0">
        <references count="1">
          <reference field="0" count="1">
            <x v="10"/>
          </reference>
        </references>
      </pivotArea>
    </format>
    <format dxfId="370">
      <pivotArea dataOnly="0" labelOnly="1" outline="0" fieldPosition="0">
        <references count="1">
          <reference field="0" count="1">
            <x v="11"/>
          </reference>
        </references>
      </pivotArea>
    </format>
    <format dxfId="369">
      <pivotArea dataOnly="0" labelOnly="1" outline="0" fieldPosition="0">
        <references count="1">
          <reference field="0" count="1">
            <x v="12"/>
          </reference>
        </references>
      </pivotArea>
    </format>
    <format dxfId="368">
      <pivotArea dataOnly="0" labelOnly="1" outline="0" fieldPosition="0">
        <references count="1">
          <reference field="0" count="1">
            <x v="27"/>
          </reference>
        </references>
      </pivotArea>
    </format>
    <format dxfId="367">
      <pivotArea dataOnly="0" labelOnly="1" outline="0" fieldPosition="0">
        <references count="1">
          <reference field="0" count="1">
            <x v="29"/>
          </reference>
        </references>
      </pivotArea>
    </format>
    <format dxfId="366">
      <pivotArea dataOnly="0" labelOnly="1" outline="0" fieldPosition="0">
        <references count="1">
          <reference field="0" count="1">
            <x v="30"/>
          </reference>
        </references>
      </pivotArea>
    </format>
    <format dxfId="365">
      <pivotArea dataOnly="0" labelOnly="1" outline="0" fieldPosition="0">
        <references count="1">
          <reference field="0" count="1">
            <x v="32"/>
          </reference>
        </references>
      </pivotArea>
    </format>
    <format dxfId="364">
      <pivotArea dataOnly="0" labelOnly="1" outline="0" fieldPosition="0">
        <references count="1">
          <reference field="0" count="1">
            <x v="35"/>
          </reference>
        </references>
      </pivotArea>
    </format>
    <format dxfId="363">
      <pivotArea dataOnly="0" labelOnly="1" outline="0" fieldPosition="0">
        <references count="1">
          <reference field="0" count="1">
            <x v="37"/>
          </reference>
        </references>
      </pivotArea>
    </format>
    <format dxfId="362">
      <pivotArea dataOnly="0" labelOnly="1" outline="0" fieldPosition="0">
        <references count="1">
          <reference field="0" count="1">
            <x v="39"/>
          </reference>
        </references>
      </pivotArea>
    </format>
    <format dxfId="361">
      <pivotArea dataOnly="0" labelOnly="1" outline="0" fieldPosition="0">
        <references count="2">
          <reference field="0" count="1" selected="0">
            <x v="40"/>
          </reference>
          <reference field="1" count="1">
            <x v="34"/>
          </reference>
        </references>
      </pivotArea>
    </format>
    <format dxfId="360">
      <pivotArea dataOnly="0" labelOnly="1" outline="0" fieldPosition="0">
        <references count="2">
          <reference field="0" count="1" selected="0">
            <x v="41"/>
          </reference>
          <reference field="1" count="1">
            <x v="35"/>
          </reference>
        </references>
      </pivotArea>
    </format>
    <format dxfId="359">
      <pivotArea dataOnly="0" labelOnly="1" outline="0" fieldPosition="0">
        <references count="2">
          <reference field="0" count="1" selected="0">
            <x v="42"/>
          </reference>
          <reference field="1" count="1">
            <x v="36"/>
          </reference>
        </references>
      </pivotArea>
    </format>
    <format dxfId="358">
      <pivotArea dataOnly="0" labelOnly="1" outline="0" fieldPosition="0">
        <references count="2">
          <reference field="0" count="1" selected="0">
            <x v="43"/>
          </reference>
          <reference field="1" count="1">
            <x v="37"/>
          </reference>
        </references>
      </pivotArea>
    </format>
    <format dxfId="357">
      <pivotArea dataOnly="0" labelOnly="1" outline="0" fieldPosition="0">
        <references count="2">
          <reference field="0" count="1" selected="0">
            <x v="44"/>
          </reference>
          <reference field="1" count="1">
            <x v="38"/>
          </reference>
        </references>
      </pivotArea>
    </format>
    <format dxfId="356">
      <pivotArea dataOnly="0" labelOnly="1" outline="0" fieldPosition="0">
        <references count="2">
          <reference field="0" count="1" selected="0">
            <x v="45"/>
          </reference>
          <reference field="1" count="1">
            <x v="39"/>
          </reference>
        </references>
      </pivotArea>
    </format>
    <format dxfId="355">
      <pivotArea dataOnly="0" labelOnly="1" outline="0" fieldPosition="0">
        <references count="2">
          <reference field="0" count="1" selected="0">
            <x v="46"/>
          </reference>
          <reference field="1" count="1">
            <x v="40"/>
          </reference>
        </references>
      </pivotArea>
    </format>
    <format dxfId="354">
      <pivotArea dataOnly="0" labelOnly="1" outline="0" fieldPosition="0">
        <references count="2">
          <reference field="0" count="1" selected="0">
            <x v="47"/>
          </reference>
          <reference field="1" count="1">
            <x v="41"/>
          </reference>
        </references>
      </pivotArea>
    </format>
    <format dxfId="353">
      <pivotArea dataOnly="0" labelOnly="1" outline="0" fieldPosition="0">
        <references count="2">
          <reference field="0" count="1" selected="0">
            <x v="48"/>
          </reference>
          <reference field="1" count="1">
            <x v="42"/>
          </reference>
        </references>
      </pivotArea>
    </format>
    <format dxfId="352">
      <pivotArea dataOnly="0" labelOnly="1" outline="0" fieldPosition="0">
        <references count="2">
          <reference field="0" count="1" selected="0">
            <x v="49"/>
          </reference>
          <reference field="1" count="1">
            <x v="43"/>
          </reference>
        </references>
      </pivotArea>
    </format>
    <format dxfId="351">
      <pivotArea dataOnly="0" labelOnly="1" outline="0" fieldPosition="0">
        <references count="2">
          <reference field="0" count="1" selected="0">
            <x v="50"/>
          </reference>
          <reference field="1" count="1">
            <x v="44"/>
          </reference>
        </references>
      </pivotArea>
    </format>
    <format dxfId="350">
      <pivotArea dataOnly="0" labelOnly="1" outline="0" fieldPosition="0">
        <references count="2">
          <reference field="0" count="1" selected="0">
            <x v="51"/>
          </reference>
          <reference field="1" count="1">
            <x v="45"/>
          </reference>
        </references>
      </pivotArea>
    </format>
    <format dxfId="349">
      <pivotArea dataOnly="0" labelOnly="1" outline="0" fieldPosition="0">
        <references count="2">
          <reference field="0" count="1" selected="0">
            <x v="52"/>
          </reference>
          <reference field="1" count="1">
            <x v="46"/>
          </reference>
        </references>
      </pivotArea>
    </format>
    <format dxfId="348">
      <pivotArea dataOnly="0" labelOnly="1" outline="0" fieldPosition="0">
        <references count="2">
          <reference field="0" count="1" selected="0">
            <x v="53"/>
          </reference>
          <reference field="1" count="1">
            <x v="47"/>
          </reference>
        </references>
      </pivotArea>
    </format>
    <format dxfId="347">
      <pivotArea dataOnly="0" labelOnly="1" outline="0" fieldPosition="0">
        <references count="2">
          <reference field="0" count="1" selected="0">
            <x v="54"/>
          </reference>
          <reference field="1" count="1">
            <x v="48"/>
          </reference>
        </references>
      </pivotArea>
    </format>
    <format dxfId="346">
      <pivotArea dataOnly="0" labelOnly="1" outline="0" fieldPosition="0">
        <references count="2">
          <reference field="0" count="1" selected="0">
            <x v="55"/>
          </reference>
          <reference field="1" count="1">
            <x v="49"/>
          </reference>
        </references>
      </pivotArea>
    </format>
    <format dxfId="345">
      <pivotArea dataOnly="0" labelOnly="1" outline="0" fieldPosition="0">
        <references count="2">
          <reference field="0" count="1" selected="0">
            <x v="56"/>
          </reference>
          <reference field="1" count="1">
            <x v="50"/>
          </reference>
        </references>
      </pivotArea>
    </format>
    <format dxfId="344">
      <pivotArea dataOnly="0" labelOnly="1" outline="0" fieldPosition="0">
        <references count="2">
          <reference field="0" count="1" selected="0">
            <x v="57"/>
          </reference>
          <reference field="1" count="1">
            <x v="51"/>
          </reference>
        </references>
      </pivotArea>
    </format>
    <format dxfId="343">
      <pivotArea dataOnly="0" labelOnly="1" outline="0" fieldPosition="0">
        <references count="2">
          <reference field="0" count="1" selected="0">
            <x v="58"/>
          </reference>
          <reference field="1" count="1">
            <x v="52"/>
          </reference>
        </references>
      </pivotArea>
    </format>
    <format dxfId="342">
      <pivotArea dataOnly="0" labelOnly="1" outline="0" fieldPosition="0">
        <references count="2">
          <reference field="0" count="1" selected="0">
            <x v="59"/>
          </reference>
          <reference field="1" count="1">
            <x v="53"/>
          </reference>
        </references>
      </pivotArea>
    </format>
    <format dxfId="341">
      <pivotArea dataOnly="0" labelOnly="1" outline="0" fieldPosition="0">
        <references count="2">
          <reference field="0" count="1" selected="0">
            <x v="60"/>
          </reference>
          <reference field="1" count="1">
            <x v="54"/>
          </reference>
        </references>
      </pivotArea>
    </format>
    <format dxfId="340">
      <pivotArea dataOnly="0" labelOnly="1" outline="0" fieldPosition="0">
        <references count="2">
          <reference field="0" count="1" selected="0">
            <x v="61"/>
          </reference>
          <reference field="1" count="1">
            <x v="55"/>
          </reference>
        </references>
      </pivotArea>
    </format>
    <format dxfId="339">
      <pivotArea dataOnly="0" labelOnly="1" outline="0" fieldPosition="0">
        <references count="2">
          <reference field="0" count="1" selected="0">
            <x v="62"/>
          </reference>
          <reference field="1" count="1">
            <x v="56"/>
          </reference>
        </references>
      </pivotArea>
    </format>
    <format dxfId="338">
      <pivotArea dataOnly="0" labelOnly="1" outline="0" fieldPosition="0">
        <references count="2">
          <reference field="0" count="1" selected="0">
            <x v="63"/>
          </reference>
          <reference field="1" count="1">
            <x v="57"/>
          </reference>
        </references>
      </pivotArea>
    </format>
    <format dxfId="337">
      <pivotArea dataOnly="0" labelOnly="1" outline="0" fieldPosition="0">
        <references count="2">
          <reference field="0" count="1" selected="0">
            <x v="64"/>
          </reference>
          <reference field="1" count="1">
            <x v="58"/>
          </reference>
        </references>
      </pivotArea>
    </format>
    <format dxfId="336">
      <pivotArea dataOnly="0" labelOnly="1" outline="0" fieldPosition="0">
        <references count="2">
          <reference field="0" count="1" selected="0">
            <x v="65"/>
          </reference>
          <reference field="1" count="1">
            <x v="59"/>
          </reference>
        </references>
      </pivotArea>
    </format>
    <format dxfId="335">
      <pivotArea dataOnly="0" labelOnly="1" outline="0" fieldPosition="0">
        <references count="2">
          <reference field="0" count="1" selected="0">
            <x v="66"/>
          </reference>
          <reference field="1" count="1">
            <x v="59"/>
          </reference>
        </references>
      </pivotArea>
    </format>
    <format dxfId="334">
      <pivotArea dataOnly="0" labelOnly="1" outline="0" fieldPosition="0">
        <references count="2">
          <reference field="0" count="1" selected="0">
            <x v="67"/>
          </reference>
          <reference field="1" count="1">
            <x v="60"/>
          </reference>
        </references>
      </pivotArea>
    </format>
    <format dxfId="333">
      <pivotArea dataOnly="0" labelOnly="1" outline="0" fieldPosition="0">
        <references count="2">
          <reference field="0" count="1" selected="0">
            <x v="68"/>
          </reference>
          <reference field="1" count="1">
            <x v="61"/>
          </reference>
        </references>
      </pivotArea>
    </format>
    <format dxfId="332">
      <pivotArea dataOnly="0" labelOnly="1" outline="0" fieldPosition="0">
        <references count="2">
          <reference field="0" count="1" selected="0">
            <x v="69"/>
          </reference>
          <reference field="1" count="1">
            <x v="62"/>
          </reference>
        </references>
      </pivotArea>
    </format>
    <format dxfId="331">
      <pivotArea dataOnly="0" labelOnly="1" outline="0" fieldPosition="0">
        <references count="2">
          <reference field="0" count="1" selected="0">
            <x v="70"/>
          </reference>
          <reference field="1" count="1">
            <x v="62"/>
          </reference>
        </references>
      </pivotArea>
    </format>
    <format dxfId="330">
      <pivotArea dataOnly="0" labelOnly="1" outline="0" fieldPosition="0">
        <references count="2">
          <reference field="0" count="1" selected="0">
            <x v="71"/>
          </reference>
          <reference field="1" count="1">
            <x v="63"/>
          </reference>
        </references>
      </pivotArea>
    </format>
    <format dxfId="329">
      <pivotArea dataOnly="0" labelOnly="1" outline="0" fieldPosition="0">
        <references count="2">
          <reference field="0" count="1" selected="0">
            <x v="72"/>
          </reference>
          <reference field="1" count="1">
            <x v="64"/>
          </reference>
        </references>
      </pivotArea>
    </format>
    <format dxfId="328">
      <pivotArea dataOnly="0" labelOnly="1" outline="0" fieldPosition="0">
        <references count="2">
          <reference field="0" count="1" selected="0">
            <x v="73"/>
          </reference>
          <reference field="1" count="1">
            <x v="65"/>
          </reference>
        </references>
      </pivotArea>
    </format>
    <format dxfId="327">
      <pivotArea dataOnly="0" labelOnly="1" outline="0" fieldPosition="0">
        <references count="2">
          <reference field="0" count="1" selected="0">
            <x v="74"/>
          </reference>
          <reference field="1" count="1">
            <x v="66"/>
          </reference>
        </references>
      </pivotArea>
    </format>
    <format dxfId="326">
      <pivotArea dataOnly="0" labelOnly="1" outline="0" fieldPosition="0">
        <references count="2">
          <reference field="0" count="1" selected="0">
            <x v="75"/>
          </reference>
          <reference field="1" count="1">
            <x v="67"/>
          </reference>
        </references>
      </pivotArea>
    </format>
    <format dxfId="325">
      <pivotArea dataOnly="0" labelOnly="1" outline="0" fieldPosition="0">
        <references count="2">
          <reference field="0" count="1" selected="0">
            <x v="76"/>
          </reference>
          <reference field="1" count="1">
            <x v="68"/>
          </reference>
        </references>
      </pivotArea>
    </format>
    <format dxfId="324">
      <pivotArea dataOnly="0" labelOnly="1" outline="0" fieldPosition="0">
        <references count="2">
          <reference field="0" count="1" selected="0">
            <x v="77"/>
          </reference>
          <reference field="1" count="1">
            <x v="69"/>
          </reference>
        </references>
      </pivotArea>
    </format>
    <format dxfId="323">
      <pivotArea dataOnly="0" labelOnly="1" outline="0" fieldPosition="0">
        <references count="2">
          <reference field="0" count="1" selected="0">
            <x v="78"/>
          </reference>
          <reference field="1" count="1">
            <x v="70"/>
          </reference>
        </references>
      </pivotArea>
    </format>
    <format dxfId="322">
      <pivotArea dataOnly="0" labelOnly="1" outline="0" fieldPosition="0">
        <references count="2">
          <reference field="0" count="1" selected="0">
            <x v="79"/>
          </reference>
          <reference field="1" count="1">
            <x v="71"/>
          </reference>
        </references>
      </pivotArea>
    </format>
    <format dxfId="321">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20">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19">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18">
      <pivotArea dataOnly="0" labelOnly="1" outline="0" fieldPosition="0">
        <references count="2">
          <reference field="0" count="1" selected="0">
            <x v="1"/>
          </reference>
          <reference field="1" count="1">
            <x v="4"/>
          </reference>
        </references>
      </pivotArea>
    </format>
    <format dxfId="317">
      <pivotArea dataOnly="0" labelOnly="1" outline="0" fieldPosition="0">
        <references count="2">
          <reference field="0" count="1" selected="0">
            <x v="2"/>
          </reference>
          <reference field="1" count="1">
            <x v="29"/>
          </reference>
        </references>
      </pivotArea>
    </format>
    <format dxfId="316">
      <pivotArea dataOnly="0" labelOnly="1" outline="0" fieldPosition="0">
        <references count="2">
          <reference field="0" count="1" selected="0">
            <x v="3"/>
          </reference>
          <reference field="1" count="1">
            <x v="24"/>
          </reference>
        </references>
      </pivotArea>
    </format>
    <format dxfId="315">
      <pivotArea dataOnly="0" labelOnly="1" outline="0" fieldPosition="0">
        <references count="2">
          <reference field="0" count="1" selected="0">
            <x v="4"/>
          </reference>
          <reference field="1" count="1">
            <x v="15"/>
          </reference>
        </references>
      </pivotArea>
    </format>
    <format dxfId="314">
      <pivotArea dataOnly="0" labelOnly="1" outline="0" fieldPosition="0">
        <references count="2">
          <reference field="0" count="1" selected="0">
            <x v="5"/>
          </reference>
          <reference field="1" count="1">
            <x v="15"/>
          </reference>
        </references>
      </pivotArea>
    </format>
    <format dxfId="313">
      <pivotArea dataOnly="0" labelOnly="1" outline="0" fieldPosition="0">
        <references count="2">
          <reference field="0" count="1" selected="0">
            <x v="6"/>
          </reference>
          <reference field="1" count="1">
            <x v="12"/>
          </reference>
        </references>
      </pivotArea>
    </format>
    <format dxfId="312">
      <pivotArea dataOnly="0" labelOnly="1" outline="0" fieldPosition="0">
        <references count="2">
          <reference field="0" count="1" selected="0">
            <x v="7"/>
          </reference>
          <reference field="1" count="1">
            <x v="10"/>
          </reference>
        </references>
      </pivotArea>
    </format>
    <format dxfId="311">
      <pivotArea dataOnly="0" labelOnly="1" outline="0" fieldPosition="0">
        <references count="2">
          <reference field="0" count="1" selected="0">
            <x v="8"/>
          </reference>
          <reference field="1" count="1">
            <x v="9"/>
          </reference>
        </references>
      </pivotArea>
    </format>
    <format dxfId="310">
      <pivotArea dataOnly="0" labelOnly="1" outline="0" fieldPosition="0">
        <references count="2">
          <reference field="0" count="1" selected="0">
            <x v="9"/>
          </reference>
          <reference field="1" count="1">
            <x v="1"/>
          </reference>
        </references>
      </pivotArea>
    </format>
    <format dxfId="309">
      <pivotArea dataOnly="0" labelOnly="1" outline="0" fieldPosition="0">
        <references count="2">
          <reference field="0" count="1" selected="0">
            <x v="10"/>
          </reference>
          <reference field="1" count="1">
            <x v="1"/>
          </reference>
        </references>
      </pivotArea>
    </format>
    <format dxfId="308">
      <pivotArea dataOnly="0" labelOnly="1" outline="0" fieldPosition="0">
        <references count="2">
          <reference field="0" count="1" selected="0">
            <x v="11"/>
          </reference>
          <reference field="1" count="1">
            <x v="25"/>
          </reference>
        </references>
      </pivotArea>
    </format>
    <format dxfId="307">
      <pivotArea dataOnly="0" labelOnly="1" outline="0" fieldPosition="0">
        <references count="2">
          <reference field="0" count="1" selected="0">
            <x v="12"/>
          </reference>
          <reference field="1" count="1">
            <x v="3"/>
          </reference>
        </references>
      </pivotArea>
    </format>
    <format dxfId="306">
      <pivotArea dataOnly="0" labelOnly="1" outline="0" fieldPosition="0">
        <references count="2">
          <reference field="0" count="1" selected="0">
            <x v="13"/>
          </reference>
          <reference field="1" count="1">
            <x v="13"/>
          </reference>
        </references>
      </pivotArea>
    </format>
    <format dxfId="305">
      <pivotArea dataOnly="0" labelOnly="1" outline="0" fieldPosition="0">
        <references count="2">
          <reference field="0" count="1" selected="0">
            <x v="14"/>
          </reference>
          <reference field="1" count="1">
            <x v="8"/>
          </reference>
        </references>
      </pivotArea>
    </format>
    <format dxfId="304">
      <pivotArea dataOnly="0" labelOnly="1" outline="0" fieldPosition="0">
        <references count="2">
          <reference field="0" count="1" selected="0">
            <x v="15"/>
          </reference>
          <reference field="1" count="1">
            <x v="28"/>
          </reference>
        </references>
      </pivotArea>
    </format>
    <format dxfId="303">
      <pivotArea dataOnly="0" labelOnly="1" outline="0" fieldPosition="0">
        <references count="2">
          <reference field="0" count="1" selected="0">
            <x v="16"/>
          </reference>
          <reference field="1" count="1">
            <x v="11"/>
          </reference>
        </references>
      </pivotArea>
    </format>
    <format dxfId="302">
      <pivotArea dataOnly="0" labelOnly="1" outline="0" fieldPosition="0">
        <references count="2">
          <reference field="0" count="1" selected="0">
            <x v="17"/>
          </reference>
          <reference field="1" count="1">
            <x v="26"/>
          </reference>
        </references>
      </pivotArea>
    </format>
    <format dxfId="301">
      <pivotArea dataOnly="0" labelOnly="1" outline="0" fieldPosition="0">
        <references count="2">
          <reference field="0" count="1" selected="0">
            <x v="18"/>
          </reference>
          <reference field="1" count="1">
            <x v="31"/>
          </reference>
        </references>
      </pivotArea>
    </format>
    <format dxfId="300">
      <pivotArea dataOnly="0" labelOnly="1" outline="0" fieldPosition="0">
        <references count="2">
          <reference field="0" count="1" selected="0">
            <x v="19"/>
          </reference>
          <reference field="1" count="1">
            <x v="31"/>
          </reference>
        </references>
      </pivotArea>
    </format>
    <format dxfId="299">
      <pivotArea dataOnly="0" labelOnly="1" outline="0" fieldPosition="0">
        <references count="2">
          <reference field="0" count="1" selected="0">
            <x v="20"/>
          </reference>
          <reference field="1" count="1">
            <x v="2"/>
          </reference>
        </references>
      </pivotArea>
    </format>
    <format dxfId="298">
      <pivotArea dataOnly="0" labelOnly="1" outline="0" fieldPosition="0">
        <references count="2">
          <reference field="0" count="1" selected="0">
            <x v="21"/>
          </reference>
          <reference field="1" count="1">
            <x v="30"/>
          </reference>
        </references>
      </pivotArea>
    </format>
    <format dxfId="297">
      <pivotArea dataOnly="0" labelOnly="1" outline="0" fieldPosition="0">
        <references count="2">
          <reference field="0" count="1" selected="0">
            <x v="22"/>
          </reference>
          <reference field="1" count="1">
            <x v="22"/>
          </reference>
        </references>
      </pivotArea>
    </format>
    <format dxfId="296">
      <pivotArea dataOnly="0" labelOnly="1" outline="0" fieldPosition="0">
        <references count="2">
          <reference field="0" count="1" selected="0">
            <x v="23"/>
          </reference>
          <reference field="1" count="1">
            <x v="22"/>
          </reference>
        </references>
      </pivotArea>
    </format>
    <format dxfId="295">
      <pivotArea dataOnly="0" labelOnly="1" outline="0" fieldPosition="0">
        <references count="2">
          <reference field="0" count="1" selected="0">
            <x v="24"/>
          </reference>
          <reference field="1" count="1">
            <x v="22"/>
          </reference>
        </references>
      </pivotArea>
    </format>
    <format dxfId="294">
      <pivotArea dataOnly="0" labelOnly="1" outline="0" fieldPosition="0">
        <references count="2">
          <reference field="0" count="1" selected="0">
            <x v="25"/>
          </reference>
          <reference field="1" count="1">
            <x v="22"/>
          </reference>
        </references>
      </pivotArea>
    </format>
    <format dxfId="293">
      <pivotArea dataOnly="0" labelOnly="1" outline="0" fieldPosition="0">
        <references count="2">
          <reference field="0" count="1" selected="0">
            <x v="26"/>
          </reference>
          <reference field="1" count="1">
            <x v="23"/>
          </reference>
        </references>
      </pivotArea>
    </format>
    <format dxfId="292">
      <pivotArea dataOnly="0" labelOnly="1" outline="0" fieldPosition="0">
        <references count="2">
          <reference field="0" count="1" selected="0">
            <x v="27"/>
          </reference>
          <reference field="1" count="1">
            <x v="5"/>
          </reference>
        </references>
      </pivotArea>
    </format>
    <format dxfId="291">
      <pivotArea dataOnly="0" labelOnly="1" outline="0" fieldPosition="0">
        <references count="2">
          <reference field="0" count="1" selected="0">
            <x v="28"/>
          </reference>
          <reference field="1" count="1">
            <x v="17"/>
          </reference>
        </references>
      </pivotArea>
    </format>
    <format dxfId="290">
      <pivotArea dataOnly="0" labelOnly="1" outline="0" fieldPosition="0">
        <references count="2">
          <reference field="0" count="1" selected="0">
            <x v="29"/>
          </reference>
          <reference field="1" count="1">
            <x v="18"/>
          </reference>
        </references>
      </pivotArea>
    </format>
    <format dxfId="289">
      <pivotArea dataOnly="0" labelOnly="1" outline="0" fieldPosition="0">
        <references count="2">
          <reference field="0" count="1" selected="0">
            <x v="30"/>
          </reference>
          <reference field="1" count="1">
            <x v="7"/>
          </reference>
        </references>
      </pivotArea>
    </format>
    <format dxfId="288">
      <pivotArea dataOnly="0" labelOnly="1" outline="0" fieldPosition="0">
        <references count="2">
          <reference field="0" count="1" selected="0">
            <x v="31"/>
          </reference>
          <reference field="1" count="1">
            <x v="20"/>
          </reference>
        </references>
      </pivotArea>
    </format>
    <format dxfId="287">
      <pivotArea dataOnly="0" labelOnly="1" outline="0" fieldPosition="0">
        <references count="2">
          <reference field="0" count="1" selected="0">
            <x v="32"/>
          </reference>
          <reference field="1" count="1">
            <x v="32"/>
          </reference>
        </references>
      </pivotArea>
    </format>
    <format dxfId="286">
      <pivotArea dataOnly="0" labelOnly="1" outline="0" fieldPosition="0">
        <references count="2">
          <reference field="0" count="1" selected="0">
            <x v="33"/>
          </reference>
          <reference field="1" count="1">
            <x v="21"/>
          </reference>
        </references>
      </pivotArea>
    </format>
    <format dxfId="285">
      <pivotArea dataOnly="0" labelOnly="1" outline="0" fieldPosition="0">
        <references count="2">
          <reference field="0" count="1" selected="0">
            <x v="34"/>
          </reference>
          <reference field="1" count="1">
            <x v="19"/>
          </reference>
        </references>
      </pivotArea>
    </format>
    <format dxfId="284">
      <pivotArea dataOnly="0" labelOnly="1" outline="0" fieldPosition="0">
        <references count="2">
          <reference field="0" count="1" selected="0">
            <x v="35"/>
          </reference>
          <reference field="1" count="1">
            <x v="33"/>
          </reference>
        </references>
      </pivotArea>
    </format>
    <format dxfId="283">
      <pivotArea dataOnly="0" labelOnly="1" outline="0" fieldPosition="0">
        <references count="2">
          <reference field="0" count="1" selected="0">
            <x v="36"/>
          </reference>
          <reference field="1" count="1">
            <x v="14"/>
          </reference>
        </references>
      </pivotArea>
    </format>
    <format dxfId="282">
      <pivotArea dataOnly="0" labelOnly="1" outline="0" fieldPosition="0">
        <references count="2">
          <reference field="0" count="1" selected="0">
            <x v="37"/>
          </reference>
          <reference field="1" count="1">
            <x v="27"/>
          </reference>
        </references>
      </pivotArea>
    </format>
    <format dxfId="281">
      <pivotArea dataOnly="0" labelOnly="1" outline="0" fieldPosition="0">
        <references count="2">
          <reference field="0" count="1" selected="0">
            <x v="38"/>
          </reference>
          <reference field="1" count="1">
            <x v="16"/>
          </reference>
        </references>
      </pivotArea>
    </format>
    <format dxfId="280">
      <pivotArea dataOnly="0" labelOnly="1" outline="0" fieldPosition="0">
        <references count="2">
          <reference field="0" count="1" selected="0">
            <x v="39"/>
          </reference>
          <reference field="1" count="1">
            <x v="6"/>
          </reference>
        </references>
      </pivotArea>
    </format>
    <format dxfId="279">
      <pivotArea dataOnly="0" labelOnly="1" outline="0" fieldPosition="0">
        <references count="2">
          <reference field="0" count="1" selected="0">
            <x v="40"/>
          </reference>
          <reference field="1" count="1">
            <x v="34"/>
          </reference>
        </references>
      </pivotArea>
    </format>
    <format dxfId="278">
      <pivotArea dataOnly="0" labelOnly="1" outline="0" fieldPosition="0">
        <references count="2">
          <reference field="0" count="1" selected="0">
            <x v="41"/>
          </reference>
          <reference field="1" count="1">
            <x v="35"/>
          </reference>
        </references>
      </pivotArea>
    </format>
    <format dxfId="277">
      <pivotArea dataOnly="0" labelOnly="1" outline="0" fieldPosition="0">
        <references count="2">
          <reference field="0" count="1" selected="0">
            <x v="42"/>
          </reference>
          <reference field="1" count="1">
            <x v="36"/>
          </reference>
        </references>
      </pivotArea>
    </format>
    <format dxfId="276">
      <pivotArea dataOnly="0" labelOnly="1" outline="0" fieldPosition="0">
        <references count="2">
          <reference field="0" count="1" selected="0">
            <x v="43"/>
          </reference>
          <reference field="1" count="1">
            <x v="37"/>
          </reference>
        </references>
      </pivotArea>
    </format>
    <format dxfId="275">
      <pivotArea dataOnly="0" labelOnly="1" outline="0" fieldPosition="0">
        <references count="2">
          <reference field="0" count="1" selected="0">
            <x v="44"/>
          </reference>
          <reference field="1" count="1">
            <x v="38"/>
          </reference>
        </references>
      </pivotArea>
    </format>
    <format dxfId="274">
      <pivotArea dataOnly="0" labelOnly="1" outline="0" fieldPosition="0">
        <references count="2">
          <reference field="0" count="1" selected="0">
            <x v="45"/>
          </reference>
          <reference field="1" count="1">
            <x v="39"/>
          </reference>
        </references>
      </pivotArea>
    </format>
    <format dxfId="273">
      <pivotArea dataOnly="0" labelOnly="1" outline="0" fieldPosition="0">
        <references count="2">
          <reference field="0" count="1" selected="0">
            <x v="46"/>
          </reference>
          <reference field="1" count="1">
            <x v="40"/>
          </reference>
        </references>
      </pivotArea>
    </format>
    <format dxfId="272">
      <pivotArea dataOnly="0" labelOnly="1" outline="0" fieldPosition="0">
        <references count="2">
          <reference field="0" count="1" selected="0">
            <x v="47"/>
          </reference>
          <reference field="1" count="1">
            <x v="41"/>
          </reference>
        </references>
      </pivotArea>
    </format>
    <format dxfId="271">
      <pivotArea dataOnly="0" labelOnly="1" outline="0" fieldPosition="0">
        <references count="2">
          <reference field="0" count="1" selected="0">
            <x v="48"/>
          </reference>
          <reference field="1" count="1">
            <x v="42"/>
          </reference>
        </references>
      </pivotArea>
    </format>
    <format dxfId="270">
      <pivotArea dataOnly="0" labelOnly="1" outline="0" fieldPosition="0">
        <references count="2">
          <reference field="0" count="1" selected="0">
            <x v="49"/>
          </reference>
          <reference field="1" count="1">
            <x v="43"/>
          </reference>
        </references>
      </pivotArea>
    </format>
    <format dxfId="269">
      <pivotArea dataOnly="0" labelOnly="1" outline="0" fieldPosition="0">
        <references count="2">
          <reference field="0" count="1" selected="0">
            <x v="50"/>
          </reference>
          <reference field="1" count="1">
            <x v="44"/>
          </reference>
        </references>
      </pivotArea>
    </format>
    <format dxfId="268">
      <pivotArea dataOnly="0" labelOnly="1" outline="0" fieldPosition="0">
        <references count="2">
          <reference field="0" count="1" selected="0">
            <x v="51"/>
          </reference>
          <reference field="1" count="1">
            <x v="45"/>
          </reference>
        </references>
      </pivotArea>
    </format>
    <format dxfId="267">
      <pivotArea dataOnly="0" labelOnly="1" outline="0" fieldPosition="0">
        <references count="2">
          <reference field="0" count="1" selected="0">
            <x v="52"/>
          </reference>
          <reference field="1" count="1">
            <x v="46"/>
          </reference>
        </references>
      </pivotArea>
    </format>
    <format dxfId="266">
      <pivotArea dataOnly="0" labelOnly="1" outline="0" fieldPosition="0">
        <references count="2">
          <reference field="0" count="1" selected="0">
            <x v="53"/>
          </reference>
          <reference field="1" count="1">
            <x v="47"/>
          </reference>
        </references>
      </pivotArea>
    </format>
    <format dxfId="265">
      <pivotArea dataOnly="0" labelOnly="1" outline="0" fieldPosition="0">
        <references count="2">
          <reference field="0" count="1" selected="0">
            <x v="54"/>
          </reference>
          <reference field="1" count="1">
            <x v="48"/>
          </reference>
        </references>
      </pivotArea>
    </format>
    <format dxfId="264">
      <pivotArea dataOnly="0" labelOnly="1" outline="0" fieldPosition="0">
        <references count="2">
          <reference field="0" count="1" selected="0">
            <x v="55"/>
          </reference>
          <reference field="1" count="1">
            <x v="49"/>
          </reference>
        </references>
      </pivotArea>
    </format>
    <format dxfId="263">
      <pivotArea dataOnly="0" labelOnly="1" outline="0" fieldPosition="0">
        <references count="2">
          <reference field="0" count="1" selected="0">
            <x v="56"/>
          </reference>
          <reference field="1" count="1">
            <x v="50"/>
          </reference>
        </references>
      </pivotArea>
    </format>
    <format dxfId="262">
      <pivotArea dataOnly="0" labelOnly="1" outline="0" fieldPosition="0">
        <references count="2">
          <reference field="0" count="1" selected="0">
            <x v="57"/>
          </reference>
          <reference field="1" count="1">
            <x v="51"/>
          </reference>
        </references>
      </pivotArea>
    </format>
    <format dxfId="261">
      <pivotArea dataOnly="0" labelOnly="1" outline="0" fieldPosition="0">
        <references count="2">
          <reference field="0" count="1" selected="0">
            <x v="58"/>
          </reference>
          <reference field="1" count="1">
            <x v="52"/>
          </reference>
        </references>
      </pivotArea>
    </format>
    <format dxfId="260">
      <pivotArea dataOnly="0" labelOnly="1" outline="0" fieldPosition="0">
        <references count="2">
          <reference field="0" count="1" selected="0">
            <x v="59"/>
          </reference>
          <reference field="1" count="1">
            <x v="53"/>
          </reference>
        </references>
      </pivotArea>
    </format>
    <format dxfId="259">
      <pivotArea dataOnly="0" labelOnly="1" outline="0" fieldPosition="0">
        <references count="2">
          <reference field="0" count="1" selected="0">
            <x v="60"/>
          </reference>
          <reference field="1" count="1">
            <x v="54"/>
          </reference>
        </references>
      </pivotArea>
    </format>
    <format dxfId="258">
      <pivotArea dataOnly="0" labelOnly="1" outline="0" fieldPosition="0">
        <references count="2">
          <reference field="0" count="1" selected="0">
            <x v="61"/>
          </reference>
          <reference field="1" count="1">
            <x v="55"/>
          </reference>
        </references>
      </pivotArea>
    </format>
    <format dxfId="257">
      <pivotArea dataOnly="0" labelOnly="1" outline="0" fieldPosition="0">
        <references count="2">
          <reference field="0" count="1" selected="0">
            <x v="62"/>
          </reference>
          <reference field="1" count="1">
            <x v="56"/>
          </reference>
        </references>
      </pivotArea>
    </format>
    <format dxfId="256">
      <pivotArea dataOnly="0" labelOnly="1" outline="0" fieldPosition="0">
        <references count="2">
          <reference field="0" count="1" selected="0">
            <x v="63"/>
          </reference>
          <reference field="1" count="1">
            <x v="57"/>
          </reference>
        </references>
      </pivotArea>
    </format>
    <format dxfId="255">
      <pivotArea dataOnly="0" labelOnly="1" outline="0" fieldPosition="0">
        <references count="2">
          <reference field="0" count="1" selected="0">
            <x v="64"/>
          </reference>
          <reference field="1" count="1">
            <x v="58"/>
          </reference>
        </references>
      </pivotArea>
    </format>
    <format dxfId="254">
      <pivotArea dataOnly="0" labelOnly="1" outline="0" fieldPosition="0">
        <references count="2">
          <reference field="0" count="1" selected="0">
            <x v="65"/>
          </reference>
          <reference field="1" count="1">
            <x v="59"/>
          </reference>
        </references>
      </pivotArea>
    </format>
    <format dxfId="253">
      <pivotArea dataOnly="0" labelOnly="1" outline="0" fieldPosition="0">
        <references count="2">
          <reference field="0" count="1" selected="0">
            <x v="66"/>
          </reference>
          <reference field="1" count="1">
            <x v="59"/>
          </reference>
        </references>
      </pivotArea>
    </format>
    <format dxfId="252">
      <pivotArea dataOnly="0" labelOnly="1" outline="0" fieldPosition="0">
        <references count="2">
          <reference field="0" count="1" selected="0">
            <x v="67"/>
          </reference>
          <reference field="1" count="1">
            <x v="60"/>
          </reference>
        </references>
      </pivotArea>
    </format>
    <format dxfId="251">
      <pivotArea dataOnly="0" labelOnly="1" outline="0" fieldPosition="0">
        <references count="2">
          <reference field="0" count="1" selected="0">
            <x v="68"/>
          </reference>
          <reference field="1" count="1">
            <x v="61"/>
          </reference>
        </references>
      </pivotArea>
    </format>
    <format dxfId="250">
      <pivotArea dataOnly="0" labelOnly="1" outline="0" fieldPosition="0">
        <references count="2">
          <reference field="0" count="1" selected="0">
            <x v="69"/>
          </reference>
          <reference field="1" count="1">
            <x v="62"/>
          </reference>
        </references>
      </pivotArea>
    </format>
    <format dxfId="249">
      <pivotArea dataOnly="0" labelOnly="1" outline="0" fieldPosition="0">
        <references count="2">
          <reference field="0" count="1" selected="0">
            <x v="70"/>
          </reference>
          <reference field="1" count="1">
            <x v="62"/>
          </reference>
        </references>
      </pivotArea>
    </format>
    <format dxfId="248">
      <pivotArea dataOnly="0" labelOnly="1" outline="0" fieldPosition="0">
        <references count="2">
          <reference field="0" count="1" selected="0">
            <x v="71"/>
          </reference>
          <reference field="1" count="1">
            <x v="63"/>
          </reference>
        </references>
      </pivotArea>
    </format>
    <format dxfId="247">
      <pivotArea dataOnly="0" labelOnly="1" outline="0" fieldPosition="0">
        <references count="2">
          <reference field="0" count="1" selected="0">
            <x v="72"/>
          </reference>
          <reference field="1" count="1">
            <x v="64"/>
          </reference>
        </references>
      </pivotArea>
    </format>
    <format dxfId="246">
      <pivotArea dataOnly="0" labelOnly="1" outline="0" fieldPosition="0">
        <references count="2">
          <reference field="0" count="1" selected="0">
            <x v="73"/>
          </reference>
          <reference field="1" count="1">
            <x v="65"/>
          </reference>
        </references>
      </pivotArea>
    </format>
    <format dxfId="245">
      <pivotArea dataOnly="0" labelOnly="1" outline="0" fieldPosition="0">
        <references count="2">
          <reference field="0" count="1" selected="0">
            <x v="74"/>
          </reference>
          <reference field="1" count="1">
            <x v="66"/>
          </reference>
        </references>
      </pivotArea>
    </format>
    <format dxfId="244">
      <pivotArea dataOnly="0" labelOnly="1" outline="0" fieldPosition="0">
        <references count="2">
          <reference field="0" count="1" selected="0">
            <x v="75"/>
          </reference>
          <reference field="1" count="1">
            <x v="67"/>
          </reference>
        </references>
      </pivotArea>
    </format>
    <format dxfId="243">
      <pivotArea dataOnly="0" labelOnly="1" outline="0" fieldPosition="0">
        <references count="2">
          <reference field="0" count="1" selected="0">
            <x v="76"/>
          </reference>
          <reference field="1" count="1">
            <x v="68"/>
          </reference>
        </references>
      </pivotArea>
    </format>
    <format dxfId="242">
      <pivotArea dataOnly="0" labelOnly="1" outline="0" fieldPosition="0">
        <references count="2">
          <reference field="0" count="1" selected="0">
            <x v="77"/>
          </reference>
          <reference field="1" count="1">
            <x v="69"/>
          </reference>
        </references>
      </pivotArea>
    </format>
    <format dxfId="241">
      <pivotArea dataOnly="0" labelOnly="1" outline="0" fieldPosition="0">
        <references count="2">
          <reference field="0" count="1" selected="0">
            <x v="78"/>
          </reference>
          <reference field="1" count="1">
            <x v="70"/>
          </reference>
        </references>
      </pivotArea>
    </format>
    <format dxfId="240">
      <pivotArea dataOnly="0" labelOnly="1" outline="0" fieldPosition="0">
        <references count="2">
          <reference field="0" count="1" selected="0">
            <x v="79"/>
          </reference>
          <reference field="1" count="1">
            <x v="71"/>
          </reference>
        </references>
      </pivotArea>
    </format>
    <format dxfId="239">
      <pivotArea dataOnly="0" labelOnly="1" outline="0" fieldPosition="0">
        <references count="2">
          <reference field="0" count="1" selected="0">
            <x v="1"/>
          </reference>
          <reference field="1" count="1">
            <x v="4"/>
          </reference>
        </references>
      </pivotArea>
    </format>
    <format dxfId="238">
      <pivotArea dataOnly="0" labelOnly="1" outline="0" fieldPosition="0">
        <references count="2">
          <reference field="0" count="1" selected="0">
            <x v="2"/>
          </reference>
          <reference field="1" count="1">
            <x v="29"/>
          </reference>
        </references>
      </pivotArea>
    </format>
    <format dxfId="237">
      <pivotArea dataOnly="0" labelOnly="1" outline="0" fieldPosition="0">
        <references count="2">
          <reference field="0" count="1" selected="0">
            <x v="3"/>
          </reference>
          <reference field="1" count="1">
            <x v="24"/>
          </reference>
        </references>
      </pivotArea>
    </format>
    <format dxfId="236">
      <pivotArea dataOnly="0" labelOnly="1" outline="0" fieldPosition="0">
        <references count="2">
          <reference field="0" count="1" selected="0">
            <x v="4"/>
          </reference>
          <reference field="1" count="1">
            <x v="15"/>
          </reference>
        </references>
      </pivotArea>
    </format>
    <format dxfId="235">
      <pivotArea dataOnly="0" labelOnly="1" outline="0" fieldPosition="0">
        <references count="2">
          <reference field="0" count="1" selected="0">
            <x v="5"/>
          </reference>
          <reference field="1" count="1">
            <x v="15"/>
          </reference>
        </references>
      </pivotArea>
    </format>
    <format dxfId="234">
      <pivotArea dataOnly="0" labelOnly="1" outline="0" fieldPosition="0">
        <references count="2">
          <reference field="0" count="1" selected="0">
            <x v="6"/>
          </reference>
          <reference field="1" count="1">
            <x v="12"/>
          </reference>
        </references>
      </pivotArea>
    </format>
    <format dxfId="233">
      <pivotArea dataOnly="0" labelOnly="1" outline="0" fieldPosition="0">
        <references count="2">
          <reference field="0" count="1" selected="0">
            <x v="7"/>
          </reference>
          <reference field="1" count="1">
            <x v="10"/>
          </reference>
        </references>
      </pivotArea>
    </format>
    <format dxfId="232">
      <pivotArea dataOnly="0" labelOnly="1" outline="0" fieldPosition="0">
        <references count="2">
          <reference field="0" count="1" selected="0">
            <x v="8"/>
          </reference>
          <reference field="1" count="1">
            <x v="9"/>
          </reference>
        </references>
      </pivotArea>
    </format>
    <format dxfId="231">
      <pivotArea dataOnly="0" labelOnly="1" outline="0" fieldPosition="0">
        <references count="2">
          <reference field="0" count="1" selected="0">
            <x v="9"/>
          </reference>
          <reference field="1" count="1">
            <x v="1"/>
          </reference>
        </references>
      </pivotArea>
    </format>
    <format dxfId="230">
      <pivotArea dataOnly="0" labelOnly="1" outline="0" fieldPosition="0">
        <references count="2">
          <reference field="0" count="1" selected="0">
            <x v="10"/>
          </reference>
          <reference field="1" count="1">
            <x v="1"/>
          </reference>
        </references>
      </pivotArea>
    </format>
    <format dxfId="229">
      <pivotArea dataOnly="0" labelOnly="1" outline="0" fieldPosition="0">
        <references count="2">
          <reference field="0" count="1" selected="0">
            <x v="11"/>
          </reference>
          <reference field="1" count="1">
            <x v="25"/>
          </reference>
        </references>
      </pivotArea>
    </format>
    <format dxfId="228">
      <pivotArea dataOnly="0" labelOnly="1" outline="0" fieldPosition="0">
        <references count="2">
          <reference field="0" count="1" selected="0">
            <x v="12"/>
          </reference>
          <reference field="1" count="1">
            <x v="3"/>
          </reference>
        </references>
      </pivotArea>
    </format>
    <format dxfId="227">
      <pivotArea dataOnly="0" labelOnly="1" outline="0" fieldPosition="0">
        <references count="2">
          <reference field="0" count="1" selected="0">
            <x v="13"/>
          </reference>
          <reference field="1" count="1">
            <x v="13"/>
          </reference>
        </references>
      </pivotArea>
    </format>
    <format dxfId="226">
      <pivotArea dataOnly="0" labelOnly="1" outline="0" fieldPosition="0">
        <references count="2">
          <reference field="0" count="1" selected="0">
            <x v="14"/>
          </reference>
          <reference field="1" count="1">
            <x v="8"/>
          </reference>
        </references>
      </pivotArea>
    </format>
    <format dxfId="225">
      <pivotArea dataOnly="0" labelOnly="1" outline="0" fieldPosition="0">
        <references count="2">
          <reference field="0" count="1" selected="0">
            <x v="15"/>
          </reference>
          <reference field="1" count="1">
            <x v="28"/>
          </reference>
        </references>
      </pivotArea>
    </format>
    <format dxfId="224">
      <pivotArea dataOnly="0" labelOnly="1" outline="0" fieldPosition="0">
        <references count="2">
          <reference field="0" count="1" selected="0">
            <x v="16"/>
          </reference>
          <reference field="1" count="1">
            <x v="11"/>
          </reference>
        </references>
      </pivotArea>
    </format>
    <format dxfId="223">
      <pivotArea dataOnly="0" labelOnly="1" outline="0" fieldPosition="0">
        <references count="2">
          <reference field="0" count="1" selected="0">
            <x v="17"/>
          </reference>
          <reference field="1" count="1">
            <x v="26"/>
          </reference>
        </references>
      </pivotArea>
    </format>
    <format dxfId="222">
      <pivotArea dataOnly="0" labelOnly="1" outline="0" fieldPosition="0">
        <references count="2">
          <reference field="0" count="1" selected="0">
            <x v="18"/>
          </reference>
          <reference field="1" count="1">
            <x v="31"/>
          </reference>
        </references>
      </pivotArea>
    </format>
    <format dxfId="221">
      <pivotArea dataOnly="0" labelOnly="1" outline="0" fieldPosition="0">
        <references count="2">
          <reference field="0" count="1" selected="0">
            <x v="19"/>
          </reference>
          <reference field="1" count="1">
            <x v="31"/>
          </reference>
        </references>
      </pivotArea>
    </format>
    <format dxfId="220">
      <pivotArea dataOnly="0" labelOnly="1" outline="0" fieldPosition="0">
        <references count="2">
          <reference field="0" count="1" selected="0">
            <x v="20"/>
          </reference>
          <reference field="1" count="1">
            <x v="2"/>
          </reference>
        </references>
      </pivotArea>
    </format>
    <format dxfId="219">
      <pivotArea dataOnly="0" labelOnly="1" outline="0" fieldPosition="0">
        <references count="2">
          <reference field="0" count="1" selected="0">
            <x v="21"/>
          </reference>
          <reference field="1" count="1">
            <x v="30"/>
          </reference>
        </references>
      </pivotArea>
    </format>
    <format dxfId="218">
      <pivotArea dataOnly="0" labelOnly="1" outline="0" fieldPosition="0">
        <references count="2">
          <reference field="0" count="1" selected="0">
            <x v="22"/>
          </reference>
          <reference field="1" count="1">
            <x v="22"/>
          </reference>
        </references>
      </pivotArea>
    </format>
    <format dxfId="217">
      <pivotArea dataOnly="0" labelOnly="1" outline="0" fieldPosition="0">
        <references count="2">
          <reference field="0" count="1" selected="0">
            <x v="23"/>
          </reference>
          <reference field="1" count="1">
            <x v="22"/>
          </reference>
        </references>
      </pivotArea>
    </format>
    <format dxfId="216">
      <pivotArea dataOnly="0" labelOnly="1" outline="0" fieldPosition="0">
        <references count="2">
          <reference field="0" count="1" selected="0">
            <x v="24"/>
          </reference>
          <reference field="1" count="1">
            <x v="22"/>
          </reference>
        </references>
      </pivotArea>
    </format>
    <format dxfId="215">
      <pivotArea dataOnly="0" labelOnly="1" outline="0" fieldPosition="0">
        <references count="2">
          <reference field="0" count="1" selected="0">
            <x v="25"/>
          </reference>
          <reference field="1" count="1">
            <x v="22"/>
          </reference>
        </references>
      </pivotArea>
    </format>
    <format dxfId="214">
      <pivotArea dataOnly="0" labelOnly="1" outline="0" fieldPosition="0">
        <references count="2">
          <reference field="0" count="1" selected="0">
            <x v="26"/>
          </reference>
          <reference field="1" count="1">
            <x v="23"/>
          </reference>
        </references>
      </pivotArea>
    </format>
    <format dxfId="213">
      <pivotArea dataOnly="0" labelOnly="1" outline="0" fieldPosition="0">
        <references count="2">
          <reference field="0" count="1" selected="0">
            <x v="27"/>
          </reference>
          <reference field="1" count="1">
            <x v="5"/>
          </reference>
        </references>
      </pivotArea>
    </format>
    <format dxfId="212">
      <pivotArea dataOnly="0" labelOnly="1" outline="0" fieldPosition="0">
        <references count="2">
          <reference field="0" count="1" selected="0">
            <x v="28"/>
          </reference>
          <reference field="1" count="1">
            <x v="17"/>
          </reference>
        </references>
      </pivotArea>
    </format>
    <format dxfId="211">
      <pivotArea dataOnly="0" labelOnly="1" outline="0" fieldPosition="0">
        <references count="2">
          <reference field="0" count="1" selected="0">
            <x v="29"/>
          </reference>
          <reference field="1" count="1">
            <x v="18"/>
          </reference>
        </references>
      </pivotArea>
    </format>
    <format dxfId="210">
      <pivotArea dataOnly="0" labelOnly="1" outline="0" fieldPosition="0">
        <references count="2">
          <reference field="0" count="1" selected="0">
            <x v="30"/>
          </reference>
          <reference field="1" count="1">
            <x v="7"/>
          </reference>
        </references>
      </pivotArea>
    </format>
    <format dxfId="209">
      <pivotArea dataOnly="0" labelOnly="1" outline="0" fieldPosition="0">
        <references count="2">
          <reference field="0" count="1" selected="0">
            <x v="31"/>
          </reference>
          <reference field="1" count="1">
            <x v="20"/>
          </reference>
        </references>
      </pivotArea>
    </format>
    <format dxfId="208">
      <pivotArea dataOnly="0" labelOnly="1" outline="0" fieldPosition="0">
        <references count="2">
          <reference field="0" count="1" selected="0">
            <x v="32"/>
          </reference>
          <reference field="1" count="1">
            <x v="32"/>
          </reference>
        </references>
      </pivotArea>
    </format>
    <format dxfId="207">
      <pivotArea dataOnly="0" labelOnly="1" outline="0" fieldPosition="0">
        <references count="2">
          <reference field="0" count="1" selected="0">
            <x v="33"/>
          </reference>
          <reference field="1" count="1">
            <x v="21"/>
          </reference>
        </references>
      </pivotArea>
    </format>
    <format dxfId="206">
      <pivotArea dataOnly="0" labelOnly="1" outline="0" fieldPosition="0">
        <references count="2">
          <reference field="0" count="1" selected="0">
            <x v="34"/>
          </reference>
          <reference field="1" count="1">
            <x v="19"/>
          </reference>
        </references>
      </pivotArea>
    </format>
    <format dxfId="205">
      <pivotArea dataOnly="0" labelOnly="1" outline="0" fieldPosition="0">
        <references count="2">
          <reference field="0" count="1" selected="0">
            <x v="35"/>
          </reference>
          <reference field="1" count="1">
            <x v="33"/>
          </reference>
        </references>
      </pivotArea>
    </format>
    <format dxfId="204">
      <pivotArea dataOnly="0" labelOnly="1" outline="0" fieldPosition="0">
        <references count="2">
          <reference field="0" count="1" selected="0">
            <x v="36"/>
          </reference>
          <reference field="1" count="1">
            <x v="14"/>
          </reference>
        </references>
      </pivotArea>
    </format>
    <format dxfId="203">
      <pivotArea dataOnly="0" labelOnly="1" outline="0" fieldPosition="0">
        <references count="2">
          <reference field="0" count="1" selected="0">
            <x v="37"/>
          </reference>
          <reference field="1" count="1">
            <x v="27"/>
          </reference>
        </references>
      </pivotArea>
    </format>
    <format dxfId="202">
      <pivotArea dataOnly="0" labelOnly="1" outline="0" fieldPosition="0">
        <references count="2">
          <reference field="0" count="1" selected="0">
            <x v="38"/>
          </reference>
          <reference field="1" count="1">
            <x v="16"/>
          </reference>
        </references>
      </pivotArea>
    </format>
    <format dxfId="201">
      <pivotArea dataOnly="0" labelOnly="1" outline="0" fieldPosition="0">
        <references count="2">
          <reference field="0" count="1" selected="0">
            <x v="39"/>
          </reference>
          <reference field="1" count="1">
            <x v="6"/>
          </reference>
        </references>
      </pivotArea>
    </format>
    <format dxfId="200">
      <pivotArea dataOnly="0" labelOnly="1" outline="0" fieldPosition="0">
        <references count="2">
          <reference field="0" count="1" selected="0">
            <x v="40"/>
          </reference>
          <reference field="1" count="1">
            <x v="34"/>
          </reference>
        </references>
      </pivotArea>
    </format>
    <format dxfId="199">
      <pivotArea dataOnly="0" labelOnly="1" outline="0" fieldPosition="0">
        <references count="2">
          <reference field="0" count="1" selected="0">
            <x v="41"/>
          </reference>
          <reference field="1" count="1">
            <x v="35"/>
          </reference>
        </references>
      </pivotArea>
    </format>
    <format dxfId="198">
      <pivotArea dataOnly="0" labelOnly="1" outline="0" fieldPosition="0">
        <references count="2">
          <reference field="0" count="1" selected="0">
            <x v="42"/>
          </reference>
          <reference field="1" count="1">
            <x v="36"/>
          </reference>
        </references>
      </pivotArea>
    </format>
    <format dxfId="197">
      <pivotArea dataOnly="0" labelOnly="1" outline="0" fieldPosition="0">
        <references count="2">
          <reference field="0" count="1" selected="0">
            <x v="43"/>
          </reference>
          <reference field="1" count="1">
            <x v="37"/>
          </reference>
        </references>
      </pivotArea>
    </format>
    <format dxfId="196">
      <pivotArea dataOnly="0" labelOnly="1" outline="0" fieldPosition="0">
        <references count="2">
          <reference field="0" count="1" selected="0">
            <x v="44"/>
          </reference>
          <reference field="1" count="1">
            <x v="38"/>
          </reference>
        </references>
      </pivotArea>
    </format>
    <format dxfId="195">
      <pivotArea dataOnly="0" labelOnly="1" outline="0" fieldPosition="0">
        <references count="2">
          <reference field="0" count="1" selected="0">
            <x v="45"/>
          </reference>
          <reference field="1" count="1">
            <x v="39"/>
          </reference>
        </references>
      </pivotArea>
    </format>
    <format dxfId="194">
      <pivotArea dataOnly="0" labelOnly="1" outline="0" fieldPosition="0">
        <references count="2">
          <reference field="0" count="1" selected="0">
            <x v="46"/>
          </reference>
          <reference field="1" count="1">
            <x v="40"/>
          </reference>
        </references>
      </pivotArea>
    </format>
    <format dxfId="193">
      <pivotArea dataOnly="0" labelOnly="1" outline="0" fieldPosition="0">
        <references count="2">
          <reference field="0" count="1" selected="0">
            <x v="47"/>
          </reference>
          <reference field="1" count="1">
            <x v="41"/>
          </reference>
        </references>
      </pivotArea>
    </format>
    <format dxfId="192">
      <pivotArea dataOnly="0" labelOnly="1" outline="0" fieldPosition="0">
        <references count="2">
          <reference field="0" count="1" selected="0">
            <x v="48"/>
          </reference>
          <reference field="1" count="1">
            <x v="42"/>
          </reference>
        </references>
      </pivotArea>
    </format>
    <format dxfId="191">
      <pivotArea dataOnly="0" labelOnly="1" outline="0" fieldPosition="0">
        <references count="2">
          <reference field="0" count="1" selected="0">
            <x v="49"/>
          </reference>
          <reference field="1" count="1">
            <x v="43"/>
          </reference>
        </references>
      </pivotArea>
    </format>
    <format dxfId="190">
      <pivotArea dataOnly="0" labelOnly="1" outline="0" fieldPosition="0">
        <references count="2">
          <reference field="0" count="1" selected="0">
            <x v="50"/>
          </reference>
          <reference field="1" count="1">
            <x v="44"/>
          </reference>
        </references>
      </pivotArea>
    </format>
    <format dxfId="189">
      <pivotArea dataOnly="0" labelOnly="1" outline="0" fieldPosition="0">
        <references count="2">
          <reference field="0" count="1" selected="0">
            <x v="51"/>
          </reference>
          <reference field="1" count="1">
            <x v="45"/>
          </reference>
        </references>
      </pivotArea>
    </format>
    <format dxfId="188">
      <pivotArea dataOnly="0" labelOnly="1" outline="0" fieldPosition="0">
        <references count="2">
          <reference field="0" count="1" selected="0">
            <x v="52"/>
          </reference>
          <reference field="1" count="1">
            <x v="46"/>
          </reference>
        </references>
      </pivotArea>
    </format>
    <format dxfId="187">
      <pivotArea dataOnly="0" labelOnly="1" outline="0" fieldPosition="0">
        <references count="2">
          <reference field="0" count="1" selected="0">
            <x v="53"/>
          </reference>
          <reference field="1" count="1">
            <x v="47"/>
          </reference>
        </references>
      </pivotArea>
    </format>
    <format dxfId="186">
      <pivotArea dataOnly="0" labelOnly="1" outline="0" fieldPosition="0">
        <references count="2">
          <reference field="0" count="1" selected="0">
            <x v="54"/>
          </reference>
          <reference field="1" count="1">
            <x v="48"/>
          </reference>
        </references>
      </pivotArea>
    </format>
    <format dxfId="185">
      <pivotArea dataOnly="0" labelOnly="1" outline="0" fieldPosition="0">
        <references count="2">
          <reference field="0" count="1" selected="0">
            <x v="55"/>
          </reference>
          <reference field="1" count="1">
            <x v="49"/>
          </reference>
        </references>
      </pivotArea>
    </format>
    <format dxfId="184">
      <pivotArea dataOnly="0" labelOnly="1" outline="0" fieldPosition="0">
        <references count="2">
          <reference field="0" count="1" selected="0">
            <x v="56"/>
          </reference>
          <reference field="1" count="1">
            <x v="50"/>
          </reference>
        </references>
      </pivotArea>
    </format>
    <format dxfId="183">
      <pivotArea dataOnly="0" labelOnly="1" outline="0" fieldPosition="0">
        <references count="2">
          <reference field="0" count="1" selected="0">
            <x v="57"/>
          </reference>
          <reference field="1" count="1">
            <x v="51"/>
          </reference>
        </references>
      </pivotArea>
    </format>
    <format dxfId="182">
      <pivotArea dataOnly="0" labelOnly="1" outline="0" fieldPosition="0">
        <references count="2">
          <reference field="0" count="1" selected="0">
            <x v="58"/>
          </reference>
          <reference field="1" count="1">
            <x v="52"/>
          </reference>
        </references>
      </pivotArea>
    </format>
    <format dxfId="181">
      <pivotArea dataOnly="0" labelOnly="1" outline="0" fieldPosition="0">
        <references count="2">
          <reference field="0" count="1" selected="0">
            <x v="59"/>
          </reference>
          <reference field="1" count="1">
            <x v="53"/>
          </reference>
        </references>
      </pivotArea>
    </format>
    <format dxfId="180">
      <pivotArea dataOnly="0" labelOnly="1" outline="0" fieldPosition="0">
        <references count="2">
          <reference field="0" count="1" selected="0">
            <x v="60"/>
          </reference>
          <reference field="1" count="1">
            <x v="54"/>
          </reference>
        </references>
      </pivotArea>
    </format>
    <format dxfId="179">
      <pivotArea dataOnly="0" labelOnly="1" outline="0" fieldPosition="0">
        <references count="2">
          <reference field="0" count="1" selected="0">
            <x v="61"/>
          </reference>
          <reference field="1" count="1">
            <x v="55"/>
          </reference>
        </references>
      </pivotArea>
    </format>
    <format dxfId="178">
      <pivotArea dataOnly="0" labelOnly="1" outline="0" fieldPosition="0">
        <references count="2">
          <reference field="0" count="1" selected="0">
            <x v="62"/>
          </reference>
          <reference field="1" count="1">
            <x v="56"/>
          </reference>
        </references>
      </pivotArea>
    </format>
    <format dxfId="177">
      <pivotArea dataOnly="0" labelOnly="1" outline="0" fieldPosition="0">
        <references count="2">
          <reference field="0" count="1" selected="0">
            <x v="63"/>
          </reference>
          <reference field="1" count="1">
            <x v="57"/>
          </reference>
        </references>
      </pivotArea>
    </format>
    <format dxfId="176">
      <pivotArea dataOnly="0" labelOnly="1" outline="0" fieldPosition="0">
        <references count="2">
          <reference field="0" count="1" selected="0">
            <x v="64"/>
          </reference>
          <reference field="1" count="1">
            <x v="58"/>
          </reference>
        </references>
      </pivotArea>
    </format>
    <format dxfId="175">
      <pivotArea dataOnly="0" labelOnly="1" outline="0" fieldPosition="0">
        <references count="2">
          <reference field="0" count="1" selected="0">
            <x v="65"/>
          </reference>
          <reference field="1" count="1">
            <x v="59"/>
          </reference>
        </references>
      </pivotArea>
    </format>
    <format dxfId="174">
      <pivotArea dataOnly="0" labelOnly="1" outline="0" fieldPosition="0">
        <references count="2">
          <reference field="0" count="1" selected="0">
            <x v="66"/>
          </reference>
          <reference field="1" count="1">
            <x v="59"/>
          </reference>
        </references>
      </pivotArea>
    </format>
    <format dxfId="173">
      <pivotArea dataOnly="0" labelOnly="1" outline="0" fieldPosition="0">
        <references count="2">
          <reference field="0" count="1" selected="0">
            <x v="67"/>
          </reference>
          <reference field="1" count="1">
            <x v="60"/>
          </reference>
        </references>
      </pivotArea>
    </format>
    <format dxfId="172">
      <pivotArea dataOnly="0" labelOnly="1" outline="0" fieldPosition="0">
        <references count="2">
          <reference field="0" count="1" selected="0">
            <x v="68"/>
          </reference>
          <reference field="1" count="1">
            <x v="61"/>
          </reference>
        </references>
      </pivotArea>
    </format>
    <format dxfId="171">
      <pivotArea dataOnly="0" labelOnly="1" outline="0" fieldPosition="0">
        <references count="2">
          <reference field="0" count="1" selected="0">
            <x v="69"/>
          </reference>
          <reference field="1" count="1">
            <x v="62"/>
          </reference>
        </references>
      </pivotArea>
    </format>
    <format dxfId="170">
      <pivotArea dataOnly="0" labelOnly="1" outline="0" fieldPosition="0">
        <references count="2">
          <reference field="0" count="1" selected="0">
            <x v="70"/>
          </reference>
          <reference field="1" count="1">
            <x v="62"/>
          </reference>
        </references>
      </pivotArea>
    </format>
    <format dxfId="169">
      <pivotArea dataOnly="0" labelOnly="1" outline="0" fieldPosition="0">
        <references count="2">
          <reference field="0" count="1" selected="0">
            <x v="71"/>
          </reference>
          <reference field="1" count="1">
            <x v="63"/>
          </reference>
        </references>
      </pivotArea>
    </format>
    <format dxfId="168">
      <pivotArea dataOnly="0" labelOnly="1" outline="0" fieldPosition="0">
        <references count="2">
          <reference field="0" count="1" selected="0">
            <x v="72"/>
          </reference>
          <reference field="1" count="1">
            <x v="64"/>
          </reference>
        </references>
      </pivotArea>
    </format>
    <format dxfId="167">
      <pivotArea dataOnly="0" labelOnly="1" outline="0" fieldPosition="0">
        <references count="2">
          <reference field="0" count="1" selected="0">
            <x v="73"/>
          </reference>
          <reference field="1" count="1">
            <x v="65"/>
          </reference>
        </references>
      </pivotArea>
    </format>
    <format dxfId="166">
      <pivotArea dataOnly="0" labelOnly="1" outline="0" fieldPosition="0">
        <references count="2">
          <reference field="0" count="1" selected="0">
            <x v="74"/>
          </reference>
          <reference field="1" count="1">
            <x v="66"/>
          </reference>
        </references>
      </pivotArea>
    </format>
    <format dxfId="165">
      <pivotArea dataOnly="0" labelOnly="1" outline="0" fieldPosition="0">
        <references count="2">
          <reference field="0" count="1" selected="0">
            <x v="75"/>
          </reference>
          <reference field="1" count="1">
            <x v="67"/>
          </reference>
        </references>
      </pivotArea>
    </format>
    <format dxfId="164">
      <pivotArea dataOnly="0" labelOnly="1" outline="0" fieldPosition="0">
        <references count="2">
          <reference field="0" count="1" selected="0">
            <x v="76"/>
          </reference>
          <reference field="1" count="1">
            <x v="68"/>
          </reference>
        </references>
      </pivotArea>
    </format>
    <format dxfId="163">
      <pivotArea dataOnly="0" labelOnly="1" outline="0" fieldPosition="0">
        <references count="2">
          <reference field="0" count="1" selected="0">
            <x v="77"/>
          </reference>
          <reference field="1" count="1">
            <x v="69"/>
          </reference>
        </references>
      </pivotArea>
    </format>
    <format dxfId="162">
      <pivotArea dataOnly="0" labelOnly="1" outline="0" fieldPosition="0">
        <references count="2">
          <reference field="0" count="1" selected="0">
            <x v="78"/>
          </reference>
          <reference field="1" count="1">
            <x v="70"/>
          </reference>
        </references>
      </pivotArea>
    </format>
    <format dxfId="161">
      <pivotArea dataOnly="0" labelOnly="1" outline="0" fieldPosition="0">
        <references count="2">
          <reference field="0" count="1" selected="0">
            <x v="79"/>
          </reference>
          <reference field="1" count="1">
            <x v="71"/>
          </reference>
        </references>
      </pivotArea>
    </format>
    <format dxfId="160">
      <pivotArea dataOnly="0" labelOnly="1" outline="0" fieldPosition="0">
        <references count="2">
          <reference field="0" count="1" selected="0">
            <x v="1"/>
          </reference>
          <reference field="1" count="1">
            <x v="4"/>
          </reference>
        </references>
      </pivotArea>
    </format>
    <format dxfId="159">
      <pivotArea dataOnly="0" labelOnly="1" outline="0" fieldPosition="0">
        <references count="2">
          <reference field="0" count="1" selected="0">
            <x v="2"/>
          </reference>
          <reference field="1" count="1">
            <x v="29"/>
          </reference>
        </references>
      </pivotArea>
    </format>
    <format dxfId="158">
      <pivotArea dataOnly="0" labelOnly="1" outline="0" fieldPosition="0">
        <references count="2">
          <reference field="0" count="1" selected="0">
            <x v="3"/>
          </reference>
          <reference field="1" count="1">
            <x v="24"/>
          </reference>
        </references>
      </pivotArea>
    </format>
    <format dxfId="157">
      <pivotArea dataOnly="0" labelOnly="1" outline="0" fieldPosition="0">
        <references count="2">
          <reference field="0" count="1" selected="0">
            <x v="4"/>
          </reference>
          <reference field="1" count="1">
            <x v="15"/>
          </reference>
        </references>
      </pivotArea>
    </format>
    <format dxfId="156">
      <pivotArea dataOnly="0" labelOnly="1" outline="0" fieldPosition="0">
        <references count="2">
          <reference field="0" count="1" selected="0">
            <x v="5"/>
          </reference>
          <reference field="1" count="1">
            <x v="15"/>
          </reference>
        </references>
      </pivotArea>
    </format>
    <format dxfId="155">
      <pivotArea dataOnly="0" labelOnly="1" outline="0" fieldPosition="0">
        <references count="2">
          <reference field="0" count="1" selected="0">
            <x v="6"/>
          </reference>
          <reference field="1" count="1">
            <x v="12"/>
          </reference>
        </references>
      </pivotArea>
    </format>
    <format dxfId="154">
      <pivotArea dataOnly="0" labelOnly="1" outline="0" fieldPosition="0">
        <references count="2">
          <reference field="0" count="1" selected="0">
            <x v="7"/>
          </reference>
          <reference field="1" count="1">
            <x v="10"/>
          </reference>
        </references>
      </pivotArea>
    </format>
    <format dxfId="153">
      <pivotArea dataOnly="0" labelOnly="1" outline="0" fieldPosition="0">
        <references count="2">
          <reference field="0" count="1" selected="0">
            <x v="8"/>
          </reference>
          <reference field="1" count="1">
            <x v="9"/>
          </reference>
        </references>
      </pivotArea>
    </format>
    <format dxfId="152">
      <pivotArea dataOnly="0" labelOnly="1" outline="0" fieldPosition="0">
        <references count="2">
          <reference field="0" count="1" selected="0">
            <x v="9"/>
          </reference>
          <reference field="1" count="1">
            <x v="1"/>
          </reference>
        </references>
      </pivotArea>
    </format>
    <format dxfId="151">
      <pivotArea dataOnly="0" labelOnly="1" outline="0" fieldPosition="0">
        <references count="2">
          <reference field="0" count="1" selected="0">
            <x v="10"/>
          </reference>
          <reference field="1" count="1">
            <x v="1"/>
          </reference>
        </references>
      </pivotArea>
    </format>
    <format dxfId="150">
      <pivotArea dataOnly="0" labelOnly="1" outline="0" fieldPosition="0">
        <references count="2">
          <reference field="0" count="1" selected="0">
            <x v="11"/>
          </reference>
          <reference field="1" count="1">
            <x v="25"/>
          </reference>
        </references>
      </pivotArea>
    </format>
    <format dxfId="149">
      <pivotArea dataOnly="0" labelOnly="1" outline="0" fieldPosition="0">
        <references count="2">
          <reference field="0" count="1" selected="0">
            <x v="12"/>
          </reference>
          <reference field="1" count="1">
            <x v="3"/>
          </reference>
        </references>
      </pivotArea>
    </format>
    <format dxfId="148">
      <pivotArea dataOnly="0" labelOnly="1" outline="0" fieldPosition="0">
        <references count="2">
          <reference field="0" count="1" selected="0">
            <x v="13"/>
          </reference>
          <reference field="1" count="1">
            <x v="13"/>
          </reference>
        </references>
      </pivotArea>
    </format>
    <format dxfId="147">
      <pivotArea dataOnly="0" labelOnly="1" outline="0" fieldPosition="0">
        <references count="2">
          <reference field="0" count="1" selected="0">
            <x v="14"/>
          </reference>
          <reference field="1" count="1">
            <x v="8"/>
          </reference>
        </references>
      </pivotArea>
    </format>
    <format dxfId="146">
      <pivotArea dataOnly="0" labelOnly="1" outline="0" fieldPosition="0">
        <references count="2">
          <reference field="0" count="1" selected="0">
            <x v="15"/>
          </reference>
          <reference field="1" count="1">
            <x v="28"/>
          </reference>
        </references>
      </pivotArea>
    </format>
    <format dxfId="145">
      <pivotArea dataOnly="0" labelOnly="1" outline="0" fieldPosition="0">
        <references count="2">
          <reference field="0" count="1" selected="0">
            <x v="16"/>
          </reference>
          <reference field="1" count="1">
            <x v="11"/>
          </reference>
        </references>
      </pivotArea>
    </format>
    <format dxfId="144">
      <pivotArea dataOnly="0" labelOnly="1" outline="0" fieldPosition="0">
        <references count="2">
          <reference field="0" count="1" selected="0">
            <x v="17"/>
          </reference>
          <reference field="1" count="1">
            <x v="26"/>
          </reference>
        </references>
      </pivotArea>
    </format>
    <format dxfId="143">
      <pivotArea dataOnly="0" labelOnly="1" outline="0" fieldPosition="0">
        <references count="2">
          <reference field="0" count="1" selected="0">
            <x v="18"/>
          </reference>
          <reference field="1" count="1">
            <x v="31"/>
          </reference>
        </references>
      </pivotArea>
    </format>
    <format dxfId="142">
      <pivotArea dataOnly="0" labelOnly="1" outline="0" fieldPosition="0">
        <references count="2">
          <reference field="0" count="1" selected="0">
            <x v="19"/>
          </reference>
          <reference field="1" count="1">
            <x v="31"/>
          </reference>
        </references>
      </pivotArea>
    </format>
    <format dxfId="141">
      <pivotArea dataOnly="0" labelOnly="1" outline="0" fieldPosition="0">
        <references count="2">
          <reference field="0" count="1" selected="0">
            <x v="20"/>
          </reference>
          <reference field="1" count="1">
            <x v="2"/>
          </reference>
        </references>
      </pivotArea>
    </format>
    <format dxfId="140">
      <pivotArea dataOnly="0" labelOnly="1" outline="0" fieldPosition="0">
        <references count="2">
          <reference field="0" count="1" selected="0">
            <x v="21"/>
          </reference>
          <reference field="1" count="1">
            <x v="30"/>
          </reference>
        </references>
      </pivotArea>
    </format>
    <format dxfId="139">
      <pivotArea dataOnly="0" labelOnly="1" outline="0" fieldPosition="0">
        <references count="2">
          <reference field="0" count="1" selected="0">
            <x v="22"/>
          </reference>
          <reference field="1" count="1">
            <x v="22"/>
          </reference>
        </references>
      </pivotArea>
    </format>
    <format dxfId="138">
      <pivotArea dataOnly="0" labelOnly="1" outline="0" fieldPosition="0">
        <references count="2">
          <reference field="0" count="1" selected="0">
            <x v="23"/>
          </reference>
          <reference field="1" count="1">
            <x v="22"/>
          </reference>
        </references>
      </pivotArea>
    </format>
    <format dxfId="137">
      <pivotArea dataOnly="0" labelOnly="1" outline="0" fieldPosition="0">
        <references count="2">
          <reference field="0" count="1" selected="0">
            <x v="24"/>
          </reference>
          <reference field="1" count="1">
            <x v="22"/>
          </reference>
        </references>
      </pivotArea>
    </format>
    <format dxfId="136">
      <pivotArea dataOnly="0" labelOnly="1" outline="0" fieldPosition="0">
        <references count="2">
          <reference field="0" count="1" selected="0">
            <x v="25"/>
          </reference>
          <reference field="1" count="1">
            <x v="22"/>
          </reference>
        </references>
      </pivotArea>
    </format>
    <format dxfId="135">
      <pivotArea dataOnly="0" labelOnly="1" outline="0" fieldPosition="0">
        <references count="2">
          <reference field="0" count="1" selected="0">
            <x v="26"/>
          </reference>
          <reference field="1" count="1">
            <x v="23"/>
          </reference>
        </references>
      </pivotArea>
    </format>
    <format dxfId="134">
      <pivotArea dataOnly="0" labelOnly="1" outline="0" fieldPosition="0">
        <references count="2">
          <reference field="0" count="1" selected="0">
            <x v="27"/>
          </reference>
          <reference field="1" count="1">
            <x v="5"/>
          </reference>
        </references>
      </pivotArea>
    </format>
    <format dxfId="133">
      <pivotArea dataOnly="0" labelOnly="1" outline="0" fieldPosition="0">
        <references count="2">
          <reference field="0" count="1" selected="0">
            <x v="28"/>
          </reference>
          <reference field="1" count="1">
            <x v="17"/>
          </reference>
        </references>
      </pivotArea>
    </format>
    <format dxfId="132">
      <pivotArea dataOnly="0" labelOnly="1" outline="0" fieldPosition="0">
        <references count="2">
          <reference field="0" count="1" selected="0">
            <x v="29"/>
          </reference>
          <reference field="1" count="1">
            <x v="18"/>
          </reference>
        </references>
      </pivotArea>
    </format>
    <format dxfId="131">
      <pivotArea dataOnly="0" labelOnly="1" outline="0" fieldPosition="0">
        <references count="2">
          <reference field="0" count="1" selected="0">
            <x v="30"/>
          </reference>
          <reference field="1" count="1">
            <x v="7"/>
          </reference>
        </references>
      </pivotArea>
    </format>
    <format dxfId="130">
      <pivotArea dataOnly="0" labelOnly="1" outline="0" fieldPosition="0">
        <references count="2">
          <reference field="0" count="1" selected="0">
            <x v="31"/>
          </reference>
          <reference field="1" count="1">
            <x v="20"/>
          </reference>
        </references>
      </pivotArea>
    </format>
    <format dxfId="129">
      <pivotArea dataOnly="0" labelOnly="1" outline="0" fieldPosition="0">
        <references count="2">
          <reference field="0" count="1" selected="0">
            <x v="32"/>
          </reference>
          <reference field="1" count="1">
            <x v="32"/>
          </reference>
        </references>
      </pivotArea>
    </format>
    <format dxfId="128">
      <pivotArea dataOnly="0" labelOnly="1" outline="0" fieldPosition="0">
        <references count="2">
          <reference field="0" count="1" selected="0">
            <x v="33"/>
          </reference>
          <reference field="1" count="1">
            <x v="21"/>
          </reference>
        </references>
      </pivotArea>
    </format>
    <format dxfId="127">
      <pivotArea dataOnly="0" labelOnly="1" outline="0" fieldPosition="0">
        <references count="2">
          <reference field="0" count="1" selected="0">
            <x v="34"/>
          </reference>
          <reference field="1" count="1">
            <x v="19"/>
          </reference>
        </references>
      </pivotArea>
    </format>
    <format dxfId="126">
      <pivotArea dataOnly="0" labelOnly="1" outline="0" fieldPosition="0">
        <references count="2">
          <reference field="0" count="1" selected="0">
            <x v="35"/>
          </reference>
          <reference field="1" count="1">
            <x v="33"/>
          </reference>
        </references>
      </pivotArea>
    </format>
    <format dxfId="125">
      <pivotArea dataOnly="0" labelOnly="1" outline="0" fieldPosition="0">
        <references count="2">
          <reference field="0" count="1" selected="0">
            <x v="36"/>
          </reference>
          <reference field="1" count="1">
            <x v="14"/>
          </reference>
        </references>
      </pivotArea>
    </format>
    <format dxfId="124">
      <pivotArea dataOnly="0" labelOnly="1" outline="0" fieldPosition="0">
        <references count="2">
          <reference field="0" count="1" selected="0">
            <x v="37"/>
          </reference>
          <reference field="1" count="1">
            <x v="27"/>
          </reference>
        </references>
      </pivotArea>
    </format>
    <format dxfId="123">
      <pivotArea dataOnly="0" labelOnly="1" outline="0" fieldPosition="0">
        <references count="2">
          <reference field="0" count="1" selected="0">
            <x v="38"/>
          </reference>
          <reference field="1" count="1">
            <x v="16"/>
          </reference>
        </references>
      </pivotArea>
    </format>
    <format dxfId="122">
      <pivotArea dataOnly="0" labelOnly="1" outline="0" fieldPosition="0">
        <references count="2">
          <reference field="0" count="1" selected="0">
            <x v="39"/>
          </reference>
          <reference field="1" count="1">
            <x v="6"/>
          </reference>
        </references>
      </pivotArea>
    </format>
    <format dxfId="121">
      <pivotArea dataOnly="0" labelOnly="1" outline="0" fieldPosition="0">
        <references count="2">
          <reference field="0" count="1" selected="0">
            <x v="40"/>
          </reference>
          <reference field="1" count="1">
            <x v="34"/>
          </reference>
        </references>
      </pivotArea>
    </format>
    <format dxfId="120">
      <pivotArea dataOnly="0" labelOnly="1" outline="0" fieldPosition="0">
        <references count="2">
          <reference field="0" count="1" selected="0">
            <x v="41"/>
          </reference>
          <reference field="1" count="1">
            <x v="35"/>
          </reference>
        </references>
      </pivotArea>
    </format>
    <format dxfId="119">
      <pivotArea dataOnly="0" labelOnly="1" outline="0" fieldPosition="0">
        <references count="2">
          <reference field="0" count="1" selected="0">
            <x v="42"/>
          </reference>
          <reference field="1" count="1">
            <x v="36"/>
          </reference>
        </references>
      </pivotArea>
    </format>
    <format dxfId="118">
      <pivotArea dataOnly="0" labelOnly="1" outline="0" fieldPosition="0">
        <references count="2">
          <reference field="0" count="1" selected="0">
            <x v="43"/>
          </reference>
          <reference field="1" count="1">
            <x v="37"/>
          </reference>
        </references>
      </pivotArea>
    </format>
    <format dxfId="117">
      <pivotArea dataOnly="0" labelOnly="1" outline="0" fieldPosition="0">
        <references count="2">
          <reference field="0" count="1" selected="0">
            <x v="44"/>
          </reference>
          <reference field="1" count="1">
            <x v="38"/>
          </reference>
        </references>
      </pivotArea>
    </format>
    <format dxfId="116">
      <pivotArea dataOnly="0" labelOnly="1" outline="0" fieldPosition="0">
        <references count="2">
          <reference field="0" count="1" selected="0">
            <x v="45"/>
          </reference>
          <reference field="1" count="1">
            <x v="39"/>
          </reference>
        </references>
      </pivotArea>
    </format>
    <format dxfId="115">
      <pivotArea dataOnly="0" labelOnly="1" outline="0" fieldPosition="0">
        <references count="2">
          <reference field="0" count="1" selected="0">
            <x v="46"/>
          </reference>
          <reference field="1" count="1">
            <x v="40"/>
          </reference>
        </references>
      </pivotArea>
    </format>
    <format dxfId="114">
      <pivotArea dataOnly="0" labelOnly="1" outline="0" fieldPosition="0">
        <references count="2">
          <reference field="0" count="1" selected="0">
            <x v="47"/>
          </reference>
          <reference field="1" count="1">
            <x v="41"/>
          </reference>
        </references>
      </pivotArea>
    </format>
    <format dxfId="113">
      <pivotArea dataOnly="0" labelOnly="1" outline="0" fieldPosition="0">
        <references count="2">
          <reference field="0" count="1" selected="0">
            <x v="48"/>
          </reference>
          <reference field="1" count="1">
            <x v="42"/>
          </reference>
        </references>
      </pivotArea>
    </format>
    <format dxfId="112">
      <pivotArea dataOnly="0" labelOnly="1" outline="0" fieldPosition="0">
        <references count="2">
          <reference field="0" count="1" selected="0">
            <x v="49"/>
          </reference>
          <reference field="1" count="1">
            <x v="43"/>
          </reference>
        </references>
      </pivotArea>
    </format>
    <format dxfId="111">
      <pivotArea dataOnly="0" labelOnly="1" outline="0" fieldPosition="0">
        <references count="2">
          <reference field="0" count="1" selected="0">
            <x v="50"/>
          </reference>
          <reference field="1" count="1">
            <x v="44"/>
          </reference>
        </references>
      </pivotArea>
    </format>
    <format dxfId="110">
      <pivotArea dataOnly="0" labelOnly="1" outline="0" fieldPosition="0">
        <references count="2">
          <reference field="0" count="1" selected="0">
            <x v="51"/>
          </reference>
          <reference field="1" count="1">
            <x v="45"/>
          </reference>
        </references>
      </pivotArea>
    </format>
    <format dxfId="109">
      <pivotArea dataOnly="0" labelOnly="1" outline="0" fieldPosition="0">
        <references count="2">
          <reference field="0" count="1" selected="0">
            <x v="52"/>
          </reference>
          <reference field="1" count="1">
            <x v="46"/>
          </reference>
        </references>
      </pivotArea>
    </format>
    <format dxfId="108">
      <pivotArea dataOnly="0" labelOnly="1" outline="0" fieldPosition="0">
        <references count="2">
          <reference field="0" count="1" selected="0">
            <x v="53"/>
          </reference>
          <reference field="1" count="1">
            <x v="47"/>
          </reference>
        </references>
      </pivotArea>
    </format>
    <format dxfId="107">
      <pivotArea dataOnly="0" labelOnly="1" outline="0" fieldPosition="0">
        <references count="2">
          <reference field="0" count="1" selected="0">
            <x v="54"/>
          </reference>
          <reference field="1" count="1">
            <x v="48"/>
          </reference>
        </references>
      </pivotArea>
    </format>
    <format dxfId="106">
      <pivotArea dataOnly="0" labelOnly="1" outline="0" fieldPosition="0">
        <references count="2">
          <reference field="0" count="1" selected="0">
            <x v="55"/>
          </reference>
          <reference field="1" count="1">
            <x v="49"/>
          </reference>
        </references>
      </pivotArea>
    </format>
    <format dxfId="105">
      <pivotArea dataOnly="0" labelOnly="1" outline="0" fieldPosition="0">
        <references count="2">
          <reference field="0" count="1" selected="0">
            <x v="56"/>
          </reference>
          <reference field="1" count="1">
            <x v="50"/>
          </reference>
        </references>
      </pivotArea>
    </format>
    <format dxfId="104">
      <pivotArea dataOnly="0" labelOnly="1" outline="0" fieldPosition="0">
        <references count="2">
          <reference field="0" count="1" selected="0">
            <x v="57"/>
          </reference>
          <reference field="1" count="1">
            <x v="51"/>
          </reference>
        </references>
      </pivotArea>
    </format>
    <format dxfId="103">
      <pivotArea dataOnly="0" labelOnly="1" outline="0" fieldPosition="0">
        <references count="2">
          <reference field="0" count="1" selected="0">
            <x v="58"/>
          </reference>
          <reference field="1" count="1">
            <x v="52"/>
          </reference>
        </references>
      </pivotArea>
    </format>
    <format dxfId="102">
      <pivotArea dataOnly="0" labelOnly="1" outline="0" fieldPosition="0">
        <references count="2">
          <reference field="0" count="1" selected="0">
            <x v="59"/>
          </reference>
          <reference field="1" count="1">
            <x v="53"/>
          </reference>
        </references>
      </pivotArea>
    </format>
    <format dxfId="101">
      <pivotArea dataOnly="0" labelOnly="1" outline="0" fieldPosition="0">
        <references count="2">
          <reference field="0" count="1" selected="0">
            <x v="60"/>
          </reference>
          <reference field="1" count="1">
            <x v="54"/>
          </reference>
        </references>
      </pivotArea>
    </format>
    <format dxfId="100">
      <pivotArea dataOnly="0" labelOnly="1" outline="0" fieldPosition="0">
        <references count="2">
          <reference field="0" count="1" selected="0">
            <x v="61"/>
          </reference>
          <reference field="1" count="1">
            <x v="55"/>
          </reference>
        </references>
      </pivotArea>
    </format>
    <format dxfId="99">
      <pivotArea dataOnly="0" labelOnly="1" outline="0" fieldPosition="0">
        <references count="2">
          <reference field="0" count="1" selected="0">
            <x v="62"/>
          </reference>
          <reference field="1" count="1">
            <x v="56"/>
          </reference>
        </references>
      </pivotArea>
    </format>
    <format dxfId="98">
      <pivotArea dataOnly="0" labelOnly="1" outline="0" fieldPosition="0">
        <references count="2">
          <reference field="0" count="1" selected="0">
            <x v="63"/>
          </reference>
          <reference field="1" count="1">
            <x v="57"/>
          </reference>
        </references>
      </pivotArea>
    </format>
    <format dxfId="97">
      <pivotArea dataOnly="0" labelOnly="1" outline="0" fieldPosition="0">
        <references count="2">
          <reference field="0" count="1" selected="0">
            <x v="64"/>
          </reference>
          <reference field="1" count="1">
            <x v="58"/>
          </reference>
        </references>
      </pivotArea>
    </format>
    <format dxfId="96">
      <pivotArea dataOnly="0" labelOnly="1" outline="0" fieldPosition="0">
        <references count="2">
          <reference field="0" count="1" selected="0">
            <x v="65"/>
          </reference>
          <reference field="1" count="1">
            <x v="59"/>
          </reference>
        </references>
      </pivotArea>
    </format>
    <format dxfId="95">
      <pivotArea dataOnly="0" labelOnly="1" outline="0" fieldPosition="0">
        <references count="2">
          <reference field="0" count="1" selected="0">
            <x v="66"/>
          </reference>
          <reference field="1" count="1">
            <x v="59"/>
          </reference>
        </references>
      </pivotArea>
    </format>
    <format dxfId="94">
      <pivotArea dataOnly="0" labelOnly="1" outline="0" fieldPosition="0">
        <references count="2">
          <reference field="0" count="1" selected="0">
            <x v="67"/>
          </reference>
          <reference field="1" count="1">
            <x v="60"/>
          </reference>
        </references>
      </pivotArea>
    </format>
    <format dxfId="93">
      <pivotArea dataOnly="0" labelOnly="1" outline="0" fieldPosition="0">
        <references count="2">
          <reference field="0" count="1" selected="0">
            <x v="68"/>
          </reference>
          <reference field="1" count="1">
            <x v="61"/>
          </reference>
        </references>
      </pivotArea>
    </format>
    <format dxfId="92">
      <pivotArea dataOnly="0" labelOnly="1" outline="0" fieldPosition="0">
        <references count="2">
          <reference field="0" count="1" selected="0">
            <x v="69"/>
          </reference>
          <reference field="1" count="1">
            <x v="62"/>
          </reference>
        </references>
      </pivotArea>
    </format>
    <format dxfId="91">
      <pivotArea dataOnly="0" labelOnly="1" outline="0" fieldPosition="0">
        <references count="2">
          <reference field="0" count="1" selected="0">
            <x v="70"/>
          </reference>
          <reference field="1" count="1">
            <x v="62"/>
          </reference>
        </references>
      </pivotArea>
    </format>
    <format dxfId="90">
      <pivotArea dataOnly="0" labelOnly="1" outline="0" fieldPosition="0">
        <references count="2">
          <reference field="0" count="1" selected="0">
            <x v="71"/>
          </reference>
          <reference field="1" count="1">
            <x v="63"/>
          </reference>
        </references>
      </pivotArea>
    </format>
    <format dxfId="89">
      <pivotArea dataOnly="0" labelOnly="1" outline="0" fieldPosition="0">
        <references count="2">
          <reference field="0" count="1" selected="0">
            <x v="72"/>
          </reference>
          <reference field="1" count="1">
            <x v="64"/>
          </reference>
        </references>
      </pivotArea>
    </format>
    <format dxfId="88">
      <pivotArea dataOnly="0" labelOnly="1" outline="0" fieldPosition="0">
        <references count="2">
          <reference field="0" count="1" selected="0">
            <x v="73"/>
          </reference>
          <reference field="1" count="1">
            <x v="65"/>
          </reference>
        </references>
      </pivotArea>
    </format>
    <format dxfId="87">
      <pivotArea dataOnly="0" labelOnly="1" outline="0" fieldPosition="0">
        <references count="2">
          <reference field="0" count="1" selected="0">
            <x v="74"/>
          </reference>
          <reference field="1" count="1">
            <x v="66"/>
          </reference>
        </references>
      </pivotArea>
    </format>
    <format dxfId="86">
      <pivotArea dataOnly="0" labelOnly="1" outline="0" fieldPosition="0">
        <references count="2">
          <reference field="0" count="1" selected="0">
            <x v="75"/>
          </reference>
          <reference field="1" count="1">
            <x v="67"/>
          </reference>
        </references>
      </pivotArea>
    </format>
    <format dxfId="85">
      <pivotArea dataOnly="0" labelOnly="1" outline="0" fieldPosition="0">
        <references count="2">
          <reference field="0" count="1" selected="0">
            <x v="76"/>
          </reference>
          <reference field="1" count="1">
            <x v="68"/>
          </reference>
        </references>
      </pivotArea>
    </format>
    <format dxfId="84">
      <pivotArea dataOnly="0" labelOnly="1" outline="0" fieldPosition="0">
        <references count="2">
          <reference field="0" count="1" selected="0">
            <x v="77"/>
          </reference>
          <reference field="1" count="1">
            <x v="69"/>
          </reference>
        </references>
      </pivotArea>
    </format>
    <format dxfId="83">
      <pivotArea dataOnly="0" labelOnly="1" outline="0" fieldPosition="0">
        <references count="2">
          <reference field="0" count="1" selected="0">
            <x v="78"/>
          </reference>
          <reference field="1" count="1">
            <x v="70"/>
          </reference>
        </references>
      </pivotArea>
    </format>
    <format dxfId="82">
      <pivotArea dataOnly="0" labelOnly="1" outline="0" fieldPosition="0">
        <references count="2">
          <reference field="0" count="1" selected="0">
            <x v="79"/>
          </reference>
          <reference field="1" count="1">
            <x v="71"/>
          </reference>
        </references>
      </pivotArea>
    </format>
    <format dxfId="81">
      <pivotArea dataOnly="0" labelOnly="1" outline="0" fieldPosition="0">
        <references count="2">
          <reference field="0" count="1" selected="0">
            <x v="1"/>
          </reference>
          <reference field="1" count="1">
            <x v="4"/>
          </reference>
        </references>
      </pivotArea>
    </format>
    <format dxfId="80">
      <pivotArea dataOnly="0" labelOnly="1" outline="0" fieldPosition="0">
        <references count="2">
          <reference field="0" count="1" selected="0">
            <x v="2"/>
          </reference>
          <reference field="1" count="1">
            <x v="29"/>
          </reference>
        </references>
      </pivotArea>
    </format>
    <format dxfId="79">
      <pivotArea dataOnly="0" labelOnly="1" outline="0" fieldPosition="0">
        <references count="2">
          <reference field="0" count="1" selected="0">
            <x v="3"/>
          </reference>
          <reference field="1" count="1">
            <x v="24"/>
          </reference>
        </references>
      </pivotArea>
    </format>
    <format dxfId="78">
      <pivotArea dataOnly="0" labelOnly="1" outline="0" fieldPosition="0">
        <references count="2">
          <reference field="0" count="1" selected="0">
            <x v="4"/>
          </reference>
          <reference field="1" count="1">
            <x v="15"/>
          </reference>
        </references>
      </pivotArea>
    </format>
    <format dxfId="77">
      <pivotArea dataOnly="0" labelOnly="1" outline="0" fieldPosition="0">
        <references count="2">
          <reference field="0" count="1" selected="0">
            <x v="5"/>
          </reference>
          <reference field="1" count="1">
            <x v="15"/>
          </reference>
        </references>
      </pivotArea>
    </format>
    <format dxfId="76">
      <pivotArea dataOnly="0" labelOnly="1" outline="0" fieldPosition="0">
        <references count="2">
          <reference field="0" count="1" selected="0">
            <x v="6"/>
          </reference>
          <reference field="1" count="1">
            <x v="12"/>
          </reference>
        </references>
      </pivotArea>
    </format>
    <format dxfId="75">
      <pivotArea dataOnly="0" labelOnly="1" outline="0" fieldPosition="0">
        <references count="2">
          <reference field="0" count="1" selected="0">
            <x v="7"/>
          </reference>
          <reference field="1" count="1">
            <x v="10"/>
          </reference>
        </references>
      </pivotArea>
    </format>
    <format dxfId="74">
      <pivotArea dataOnly="0" labelOnly="1" outline="0" fieldPosition="0">
        <references count="2">
          <reference field="0" count="1" selected="0">
            <x v="8"/>
          </reference>
          <reference field="1" count="1">
            <x v="9"/>
          </reference>
        </references>
      </pivotArea>
    </format>
    <format dxfId="73">
      <pivotArea dataOnly="0" labelOnly="1" outline="0" fieldPosition="0">
        <references count="2">
          <reference field="0" count="1" selected="0">
            <x v="9"/>
          </reference>
          <reference field="1" count="1">
            <x v="1"/>
          </reference>
        </references>
      </pivotArea>
    </format>
    <format dxfId="72">
      <pivotArea dataOnly="0" labelOnly="1" outline="0" fieldPosition="0">
        <references count="2">
          <reference field="0" count="1" selected="0">
            <x v="10"/>
          </reference>
          <reference field="1" count="1">
            <x v="1"/>
          </reference>
        </references>
      </pivotArea>
    </format>
    <format dxfId="71">
      <pivotArea dataOnly="0" labelOnly="1" outline="0" fieldPosition="0">
        <references count="2">
          <reference field="0" count="1" selected="0">
            <x v="11"/>
          </reference>
          <reference field="1" count="1">
            <x v="25"/>
          </reference>
        </references>
      </pivotArea>
    </format>
    <format dxfId="70">
      <pivotArea dataOnly="0" labelOnly="1" outline="0" fieldPosition="0">
        <references count="2">
          <reference field="0" count="1" selected="0">
            <x v="12"/>
          </reference>
          <reference field="1" count="1">
            <x v="3"/>
          </reference>
        </references>
      </pivotArea>
    </format>
    <format dxfId="69">
      <pivotArea dataOnly="0" labelOnly="1" outline="0" fieldPosition="0">
        <references count="2">
          <reference field="0" count="1" selected="0">
            <x v="13"/>
          </reference>
          <reference field="1" count="1">
            <x v="13"/>
          </reference>
        </references>
      </pivotArea>
    </format>
    <format dxfId="68">
      <pivotArea dataOnly="0" labelOnly="1" outline="0" fieldPosition="0">
        <references count="2">
          <reference field="0" count="1" selected="0">
            <x v="14"/>
          </reference>
          <reference field="1" count="1">
            <x v="8"/>
          </reference>
        </references>
      </pivotArea>
    </format>
    <format dxfId="67">
      <pivotArea dataOnly="0" labelOnly="1" outline="0" fieldPosition="0">
        <references count="2">
          <reference field="0" count="1" selected="0">
            <x v="15"/>
          </reference>
          <reference field="1" count="1">
            <x v="28"/>
          </reference>
        </references>
      </pivotArea>
    </format>
    <format dxfId="66">
      <pivotArea dataOnly="0" labelOnly="1" outline="0" fieldPosition="0">
        <references count="2">
          <reference field="0" count="1" selected="0">
            <x v="16"/>
          </reference>
          <reference field="1" count="1">
            <x v="11"/>
          </reference>
        </references>
      </pivotArea>
    </format>
    <format dxfId="65">
      <pivotArea dataOnly="0" labelOnly="1" outline="0" fieldPosition="0">
        <references count="2">
          <reference field="0" count="1" selected="0">
            <x v="17"/>
          </reference>
          <reference field="1" count="1">
            <x v="26"/>
          </reference>
        </references>
      </pivotArea>
    </format>
    <format dxfId="64">
      <pivotArea dataOnly="0" labelOnly="1" outline="0" fieldPosition="0">
        <references count="2">
          <reference field="0" count="1" selected="0">
            <x v="18"/>
          </reference>
          <reference field="1" count="1">
            <x v="31"/>
          </reference>
        </references>
      </pivotArea>
    </format>
    <format dxfId="63">
      <pivotArea dataOnly="0" labelOnly="1" outline="0" fieldPosition="0">
        <references count="2">
          <reference field="0" count="1" selected="0">
            <x v="19"/>
          </reference>
          <reference field="1" count="1">
            <x v="31"/>
          </reference>
        </references>
      </pivotArea>
    </format>
    <format dxfId="62">
      <pivotArea dataOnly="0" labelOnly="1" outline="0" fieldPosition="0">
        <references count="2">
          <reference field="0" count="1" selected="0">
            <x v="20"/>
          </reference>
          <reference field="1" count="1">
            <x v="2"/>
          </reference>
        </references>
      </pivotArea>
    </format>
    <format dxfId="61">
      <pivotArea dataOnly="0" labelOnly="1" outline="0" fieldPosition="0">
        <references count="2">
          <reference field="0" count="1" selected="0">
            <x v="21"/>
          </reference>
          <reference field="1" count="1">
            <x v="30"/>
          </reference>
        </references>
      </pivotArea>
    </format>
    <format dxfId="60">
      <pivotArea dataOnly="0" labelOnly="1" outline="0" fieldPosition="0">
        <references count="2">
          <reference field="0" count="1" selected="0">
            <x v="22"/>
          </reference>
          <reference field="1" count="1">
            <x v="22"/>
          </reference>
        </references>
      </pivotArea>
    </format>
    <format dxfId="59">
      <pivotArea dataOnly="0" labelOnly="1" outline="0" fieldPosition="0">
        <references count="2">
          <reference field="0" count="1" selected="0">
            <x v="23"/>
          </reference>
          <reference field="1" count="1">
            <x v="22"/>
          </reference>
        </references>
      </pivotArea>
    </format>
    <format dxfId="58">
      <pivotArea dataOnly="0" labelOnly="1" outline="0" fieldPosition="0">
        <references count="2">
          <reference field="0" count="1" selected="0">
            <x v="24"/>
          </reference>
          <reference field="1" count="1">
            <x v="22"/>
          </reference>
        </references>
      </pivotArea>
    </format>
    <format dxfId="57">
      <pivotArea dataOnly="0" labelOnly="1" outline="0" fieldPosition="0">
        <references count="2">
          <reference field="0" count="1" selected="0">
            <x v="25"/>
          </reference>
          <reference field="1" count="1">
            <x v="22"/>
          </reference>
        </references>
      </pivotArea>
    </format>
    <format dxfId="56">
      <pivotArea dataOnly="0" labelOnly="1" outline="0" fieldPosition="0">
        <references count="2">
          <reference field="0" count="1" selected="0">
            <x v="26"/>
          </reference>
          <reference field="1" count="1">
            <x v="23"/>
          </reference>
        </references>
      </pivotArea>
    </format>
    <format dxfId="55">
      <pivotArea dataOnly="0" labelOnly="1" outline="0" fieldPosition="0">
        <references count="2">
          <reference field="0" count="1" selected="0">
            <x v="27"/>
          </reference>
          <reference field="1" count="1">
            <x v="5"/>
          </reference>
        </references>
      </pivotArea>
    </format>
    <format dxfId="54">
      <pivotArea dataOnly="0" labelOnly="1" outline="0" fieldPosition="0">
        <references count="2">
          <reference field="0" count="1" selected="0">
            <x v="28"/>
          </reference>
          <reference field="1" count="1">
            <x v="17"/>
          </reference>
        </references>
      </pivotArea>
    </format>
    <format dxfId="53">
      <pivotArea dataOnly="0" labelOnly="1" outline="0" fieldPosition="0">
        <references count="2">
          <reference field="0" count="1" selected="0">
            <x v="29"/>
          </reference>
          <reference field="1" count="1">
            <x v="18"/>
          </reference>
        </references>
      </pivotArea>
    </format>
    <format dxfId="52">
      <pivotArea dataOnly="0" labelOnly="1" outline="0" fieldPosition="0">
        <references count="2">
          <reference field="0" count="1" selected="0">
            <x v="30"/>
          </reference>
          <reference field="1" count="1">
            <x v="7"/>
          </reference>
        </references>
      </pivotArea>
    </format>
    <format dxfId="51">
      <pivotArea dataOnly="0" labelOnly="1" outline="0" fieldPosition="0">
        <references count="2">
          <reference field="0" count="1" selected="0">
            <x v="31"/>
          </reference>
          <reference field="1" count="1">
            <x v="20"/>
          </reference>
        </references>
      </pivotArea>
    </format>
    <format dxfId="50">
      <pivotArea dataOnly="0" labelOnly="1" outline="0" fieldPosition="0">
        <references count="2">
          <reference field="0" count="1" selected="0">
            <x v="32"/>
          </reference>
          <reference field="1" count="1">
            <x v="32"/>
          </reference>
        </references>
      </pivotArea>
    </format>
    <format dxfId="49">
      <pivotArea dataOnly="0" labelOnly="1" outline="0" fieldPosition="0">
        <references count="2">
          <reference field="0" count="1" selected="0">
            <x v="33"/>
          </reference>
          <reference field="1" count="1">
            <x v="21"/>
          </reference>
        </references>
      </pivotArea>
    </format>
    <format dxfId="48">
      <pivotArea dataOnly="0" labelOnly="1" outline="0" fieldPosition="0">
        <references count="2">
          <reference field="0" count="1" selected="0">
            <x v="34"/>
          </reference>
          <reference field="1" count="1">
            <x v="19"/>
          </reference>
        </references>
      </pivotArea>
    </format>
    <format dxfId="47">
      <pivotArea dataOnly="0" labelOnly="1" outline="0" fieldPosition="0">
        <references count="2">
          <reference field="0" count="1" selected="0">
            <x v="35"/>
          </reference>
          <reference field="1" count="1">
            <x v="33"/>
          </reference>
        </references>
      </pivotArea>
    </format>
    <format dxfId="46">
      <pivotArea dataOnly="0" labelOnly="1" outline="0" fieldPosition="0">
        <references count="2">
          <reference field="0" count="1" selected="0">
            <x v="36"/>
          </reference>
          <reference field="1" count="1">
            <x v="14"/>
          </reference>
        </references>
      </pivotArea>
    </format>
    <format dxfId="45">
      <pivotArea dataOnly="0" labelOnly="1" outline="0" fieldPosition="0">
        <references count="2">
          <reference field="0" count="1" selected="0">
            <x v="37"/>
          </reference>
          <reference field="1" count="1">
            <x v="27"/>
          </reference>
        </references>
      </pivotArea>
    </format>
    <format dxfId="44">
      <pivotArea dataOnly="0" labelOnly="1" outline="0" fieldPosition="0">
        <references count="2">
          <reference field="0" count="1" selected="0">
            <x v="38"/>
          </reference>
          <reference field="1" count="1">
            <x v="16"/>
          </reference>
        </references>
      </pivotArea>
    </format>
    <format dxfId="43">
      <pivotArea dataOnly="0" labelOnly="1" outline="0" fieldPosition="0">
        <references count="2">
          <reference field="0" count="1" selected="0">
            <x v="39"/>
          </reference>
          <reference field="1" count="1">
            <x v="6"/>
          </reference>
        </references>
      </pivotArea>
    </format>
    <format dxfId="42">
      <pivotArea dataOnly="0" labelOnly="1" outline="0" fieldPosition="0">
        <references count="2">
          <reference field="0" count="1" selected="0">
            <x v="40"/>
          </reference>
          <reference field="1" count="1">
            <x v="34"/>
          </reference>
        </references>
      </pivotArea>
    </format>
    <format dxfId="41">
      <pivotArea dataOnly="0" labelOnly="1" outline="0" fieldPosition="0">
        <references count="2">
          <reference field="0" count="1" selected="0">
            <x v="41"/>
          </reference>
          <reference field="1" count="1">
            <x v="35"/>
          </reference>
        </references>
      </pivotArea>
    </format>
    <format dxfId="40">
      <pivotArea dataOnly="0" labelOnly="1" outline="0" fieldPosition="0">
        <references count="2">
          <reference field="0" count="1" selected="0">
            <x v="42"/>
          </reference>
          <reference field="1" count="1">
            <x v="36"/>
          </reference>
        </references>
      </pivotArea>
    </format>
    <format dxfId="39">
      <pivotArea dataOnly="0" labelOnly="1" outline="0" fieldPosition="0">
        <references count="2">
          <reference field="0" count="1" selected="0">
            <x v="43"/>
          </reference>
          <reference field="1" count="1">
            <x v="37"/>
          </reference>
        </references>
      </pivotArea>
    </format>
    <format dxfId="38">
      <pivotArea dataOnly="0" labelOnly="1" outline="0" fieldPosition="0">
        <references count="2">
          <reference field="0" count="1" selected="0">
            <x v="44"/>
          </reference>
          <reference field="1" count="1">
            <x v="38"/>
          </reference>
        </references>
      </pivotArea>
    </format>
    <format dxfId="37">
      <pivotArea dataOnly="0" labelOnly="1" outline="0" fieldPosition="0">
        <references count="2">
          <reference field="0" count="1" selected="0">
            <x v="45"/>
          </reference>
          <reference field="1" count="1">
            <x v="39"/>
          </reference>
        </references>
      </pivotArea>
    </format>
    <format dxfId="36">
      <pivotArea dataOnly="0" labelOnly="1" outline="0" fieldPosition="0">
        <references count="2">
          <reference field="0" count="1" selected="0">
            <x v="46"/>
          </reference>
          <reference field="1" count="1">
            <x v="40"/>
          </reference>
        </references>
      </pivotArea>
    </format>
    <format dxfId="35">
      <pivotArea dataOnly="0" labelOnly="1" outline="0" fieldPosition="0">
        <references count="2">
          <reference field="0" count="1" selected="0">
            <x v="47"/>
          </reference>
          <reference field="1" count="1">
            <x v="41"/>
          </reference>
        </references>
      </pivotArea>
    </format>
    <format dxfId="34">
      <pivotArea dataOnly="0" labelOnly="1" outline="0" fieldPosition="0">
        <references count="2">
          <reference field="0" count="1" selected="0">
            <x v="48"/>
          </reference>
          <reference field="1" count="1">
            <x v="42"/>
          </reference>
        </references>
      </pivotArea>
    </format>
    <format dxfId="33">
      <pivotArea dataOnly="0" labelOnly="1" outline="0" fieldPosition="0">
        <references count="2">
          <reference field="0" count="1" selected="0">
            <x v="49"/>
          </reference>
          <reference field="1" count="1">
            <x v="43"/>
          </reference>
        </references>
      </pivotArea>
    </format>
    <format dxfId="32">
      <pivotArea dataOnly="0" labelOnly="1" outline="0" fieldPosition="0">
        <references count="2">
          <reference field="0" count="1" selected="0">
            <x v="50"/>
          </reference>
          <reference field="1" count="1">
            <x v="44"/>
          </reference>
        </references>
      </pivotArea>
    </format>
    <format dxfId="31">
      <pivotArea dataOnly="0" labelOnly="1" outline="0" fieldPosition="0">
        <references count="2">
          <reference field="0" count="1" selected="0">
            <x v="51"/>
          </reference>
          <reference field="1" count="1">
            <x v="45"/>
          </reference>
        </references>
      </pivotArea>
    </format>
    <format dxfId="30">
      <pivotArea dataOnly="0" labelOnly="1" outline="0" fieldPosition="0">
        <references count="2">
          <reference field="0" count="1" selected="0">
            <x v="52"/>
          </reference>
          <reference field="1" count="1">
            <x v="46"/>
          </reference>
        </references>
      </pivotArea>
    </format>
    <format dxfId="29">
      <pivotArea dataOnly="0" labelOnly="1" outline="0" fieldPosition="0">
        <references count="2">
          <reference field="0" count="1" selected="0">
            <x v="53"/>
          </reference>
          <reference field="1" count="1">
            <x v="47"/>
          </reference>
        </references>
      </pivotArea>
    </format>
    <format dxfId="28">
      <pivotArea dataOnly="0" labelOnly="1" outline="0" fieldPosition="0">
        <references count="2">
          <reference field="0" count="1" selected="0">
            <x v="54"/>
          </reference>
          <reference field="1" count="1">
            <x v="48"/>
          </reference>
        </references>
      </pivotArea>
    </format>
    <format dxfId="27">
      <pivotArea dataOnly="0" labelOnly="1" outline="0" fieldPosition="0">
        <references count="2">
          <reference field="0" count="1" selected="0">
            <x v="55"/>
          </reference>
          <reference field="1" count="1">
            <x v="49"/>
          </reference>
        </references>
      </pivotArea>
    </format>
    <format dxfId="26">
      <pivotArea dataOnly="0" labelOnly="1" outline="0" fieldPosition="0">
        <references count="2">
          <reference field="0" count="1" selected="0">
            <x v="56"/>
          </reference>
          <reference field="1" count="1">
            <x v="50"/>
          </reference>
        </references>
      </pivotArea>
    </format>
    <format dxfId="25">
      <pivotArea dataOnly="0" labelOnly="1" outline="0" fieldPosition="0">
        <references count="2">
          <reference field="0" count="1" selected="0">
            <x v="57"/>
          </reference>
          <reference field="1" count="1">
            <x v="51"/>
          </reference>
        </references>
      </pivotArea>
    </format>
    <format dxfId="24">
      <pivotArea dataOnly="0" labelOnly="1" outline="0" fieldPosition="0">
        <references count="2">
          <reference field="0" count="1" selected="0">
            <x v="58"/>
          </reference>
          <reference field="1" count="1">
            <x v="52"/>
          </reference>
        </references>
      </pivotArea>
    </format>
    <format dxfId="23">
      <pivotArea dataOnly="0" labelOnly="1" outline="0" fieldPosition="0">
        <references count="2">
          <reference field="0" count="1" selected="0">
            <x v="59"/>
          </reference>
          <reference field="1" count="1">
            <x v="53"/>
          </reference>
        </references>
      </pivotArea>
    </format>
    <format dxfId="22">
      <pivotArea dataOnly="0" labelOnly="1" outline="0" fieldPosition="0">
        <references count="2">
          <reference field="0" count="1" selected="0">
            <x v="60"/>
          </reference>
          <reference field="1" count="1">
            <x v="54"/>
          </reference>
        </references>
      </pivotArea>
    </format>
    <format dxfId="21">
      <pivotArea dataOnly="0" labelOnly="1" outline="0" fieldPosition="0">
        <references count="2">
          <reference field="0" count="1" selected="0">
            <x v="61"/>
          </reference>
          <reference field="1" count="1">
            <x v="55"/>
          </reference>
        </references>
      </pivotArea>
    </format>
    <format dxfId="20">
      <pivotArea dataOnly="0" labelOnly="1" outline="0" fieldPosition="0">
        <references count="2">
          <reference field="0" count="1" selected="0">
            <x v="62"/>
          </reference>
          <reference field="1" count="1">
            <x v="56"/>
          </reference>
        </references>
      </pivotArea>
    </format>
    <format dxfId="19">
      <pivotArea dataOnly="0" labelOnly="1" outline="0" fieldPosition="0">
        <references count="2">
          <reference field="0" count="1" selected="0">
            <x v="63"/>
          </reference>
          <reference field="1" count="1">
            <x v="57"/>
          </reference>
        </references>
      </pivotArea>
    </format>
    <format dxfId="18">
      <pivotArea dataOnly="0" labelOnly="1" outline="0" fieldPosition="0">
        <references count="2">
          <reference field="0" count="1" selected="0">
            <x v="64"/>
          </reference>
          <reference field="1" count="1">
            <x v="58"/>
          </reference>
        </references>
      </pivotArea>
    </format>
    <format dxfId="17">
      <pivotArea dataOnly="0" labelOnly="1" outline="0" fieldPosition="0">
        <references count="2">
          <reference field="0" count="1" selected="0">
            <x v="65"/>
          </reference>
          <reference field="1" count="1">
            <x v="59"/>
          </reference>
        </references>
      </pivotArea>
    </format>
    <format dxfId="16">
      <pivotArea dataOnly="0" labelOnly="1" outline="0" fieldPosition="0">
        <references count="2">
          <reference field="0" count="1" selected="0">
            <x v="66"/>
          </reference>
          <reference field="1" count="1">
            <x v="59"/>
          </reference>
        </references>
      </pivotArea>
    </format>
    <format dxfId="15">
      <pivotArea dataOnly="0" labelOnly="1" outline="0" fieldPosition="0">
        <references count="2">
          <reference field="0" count="1" selected="0">
            <x v="67"/>
          </reference>
          <reference field="1" count="1">
            <x v="60"/>
          </reference>
        </references>
      </pivotArea>
    </format>
    <format dxfId="14">
      <pivotArea dataOnly="0" labelOnly="1" outline="0" fieldPosition="0">
        <references count="2">
          <reference field="0" count="1" selected="0">
            <x v="68"/>
          </reference>
          <reference field="1" count="1">
            <x v="61"/>
          </reference>
        </references>
      </pivotArea>
    </format>
    <format dxfId="13">
      <pivotArea dataOnly="0" labelOnly="1" outline="0" fieldPosition="0">
        <references count="2">
          <reference field="0" count="1" selected="0">
            <x v="69"/>
          </reference>
          <reference field="1" count="1">
            <x v="62"/>
          </reference>
        </references>
      </pivotArea>
    </format>
    <format dxfId="12">
      <pivotArea dataOnly="0" labelOnly="1" outline="0" fieldPosition="0">
        <references count="2">
          <reference field="0" count="1" selected="0">
            <x v="70"/>
          </reference>
          <reference field="1" count="1">
            <x v="62"/>
          </reference>
        </references>
      </pivotArea>
    </format>
    <format dxfId="11">
      <pivotArea dataOnly="0" labelOnly="1" outline="0" fieldPosition="0">
        <references count="2">
          <reference field="0" count="1" selected="0">
            <x v="71"/>
          </reference>
          <reference field="1" count="1">
            <x v="63"/>
          </reference>
        </references>
      </pivotArea>
    </format>
    <format dxfId="10">
      <pivotArea dataOnly="0" labelOnly="1" outline="0" fieldPosition="0">
        <references count="2">
          <reference field="0" count="1" selected="0">
            <x v="72"/>
          </reference>
          <reference field="1" count="1">
            <x v="64"/>
          </reference>
        </references>
      </pivotArea>
    </format>
    <format dxfId="9">
      <pivotArea dataOnly="0" labelOnly="1" outline="0" fieldPosition="0">
        <references count="2">
          <reference field="0" count="1" selected="0">
            <x v="73"/>
          </reference>
          <reference field="1" count="1">
            <x v="65"/>
          </reference>
        </references>
      </pivotArea>
    </format>
    <format dxfId="8">
      <pivotArea dataOnly="0" labelOnly="1" outline="0" fieldPosition="0">
        <references count="2">
          <reference field="0" count="1" selected="0">
            <x v="74"/>
          </reference>
          <reference field="1" count="1">
            <x v="66"/>
          </reference>
        </references>
      </pivotArea>
    </format>
    <format dxfId="7">
      <pivotArea dataOnly="0" labelOnly="1" outline="0" fieldPosition="0">
        <references count="2">
          <reference field="0" count="1" selected="0">
            <x v="75"/>
          </reference>
          <reference field="1" count="1">
            <x v="67"/>
          </reference>
        </references>
      </pivotArea>
    </format>
    <format dxfId="6">
      <pivotArea dataOnly="0" labelOnly="1" outline="0" fieldPosition="0">
        <references count="2">
          <reference field="0" count="1" selected="0">
            <x v="76"/>
          </reference>
          <reference field="1" count="1">
            <x v="68"/>
          </reference>
        </references>
      </pivotArea>
    </format>
    <format dxfId="5">
      <pivotArea dataOnly="0" labelOnly="1" outline="0" fieldPosition="0">
        <references count="2">
          <reference field="0" count="1" selected="0">
            <x v="77"/>
          </reference>
          <reference field="1" count="1">
            <x v="69"/>
          </reference>
        </references>
      </pivotArea>
    </format>
    <format dxfId="4">
      <pivotArea dataOnly="0" labelOnly="1" outline="0" fieldPosition="0">
        <references count="2">
          <reference field="0" count="1" selected="0">
            <x v="78"/>
          </reference>
          <reference field="1" count="1">
            <x v="70"/>
          </reference>
        </references>
      </pivotArea>
    </format>
    <format dxfId="3">
      <pivotArea dataOnly="0" labelOnly="1" outline="0" fieldPosition="0">
        <references count="2">
          <reference field="0" count="1" selected="0">
            <x v="79"/>
          </reference>
          <reference field="1" count="1">
            <x v="71"/>
          </reference>
        </references>
      </pivotArea>
    </format>
  </formats>
  <pivotTableStyleInfo name="PivotStyleDark11" showRowHeaders="1" showColHeaders="0"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B1:V99"/>
  <sheetViews>
    <sheetView tabSelected="1" workbookViewId="0">
      <selection activeCell="C88" sqref="C88"/>
    </sheetView>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4" hidden="1" customWidth="1"/>
    <col min="9" max="9" width="15.5703125" style="44" hidden="1" customWidth="1"/>
    <col min="10" max="10" width="19" style="44" hidden="1" customWidth="1"/>
    <col min="11" max="12" width="9.140625" hidden="1" customWidth="1"/>
    <col min="13" max="13" width="3.85546875" hidden="1" customWidth="1"/>
    <col min="14" max="14" width="9.140625"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2.5703125" customWidth="1"/>
    <col min="24" max="32" width="9.140625" customWidth="1"/>
  </cols>
  <sheetData>
    <row r="1" spans="2:22" ht="15.75" thickBot="1" x14ac:dyDescent="0.3"/>
    <row r="2" spans="2:22" ht="62.25" customHeight="1" thickBot="1" x14ac:dyDescent="0.3">
      <c r="B2" s="79" t="s">
        <v>29</v>
      </c>
      <c r="C2" s="80"/>
      <c r="D2" s="81"/>
    </row>
    <row r="3" spans="2:22" ht="15.75" thickBot="1" x14ac:dyDescent="0.3"/>
    <row r="4" spans="2:22" ht="39" customHeight="1" x14ac:dyDescent="0.25">
      <c r="B4" s="88" t="s">
        <v>77</v>
      </c>
      <c r="C4" s="89"/>
      <c r="D4" s="90"/>
    </row>
    <row r="5" spans="2:22" ht="52.5" customHeight="1" thickBot="1" x14ac:dyDescent="0.3">
      <c r="B5" s="82"/>
      <c r="C5" s="83"/>
      <c r="D5" s="84"/>
    </row>
    <row r="6" spans="2:22" ht="36.75" customHeight="1" thickBot="1" x14ac:dyDescent="0.3">
      <c r="B6" s="82"/>
      <c r="C6" s="83"/>
      <c r="D6" s="84"/>
      <c r="F6" s="65" t="s">
        <v>209</v>
      </c>
      <c r="G6" s="44"/>
    </row>
    <row r="7" spans="2:22" ht="3.75" customHeight="1" thickBot="1" x14ac:dyDescent="0.3">
      <c r="B7" s="58"/>
      <c r="C7" s="59"/>
      <c r="D7" s="60"/>
      <c r="G7" s="44"/>
    </row>
    <row r="8" spans="2:22" ht="46.5" customHeight="1" thickBot="1" x14ac:dyDescent="0.3">
      <c r="B8" s="85"/>
      <c r="C8" s="86"/>
      <c r="D8" s="87"/>
      <c r="F8" s="65" t="s">
        <v>210</v>
      </c>
      <c r="G8" s="44"/>
    </row>
    <row r="10" spans="2:22" s="3" customFormat="1" ht="16.5" thickBot="1" x14ac:dyDescent="0.3">
      <c r="H10" s="43"/>
      <c r="I10" s="43"/>
      <c r="J10" s="43"/>
    </row>
    <row r="11" spans="2:22" s="3" customFormat="1" ht="54.75" customHeight="1" thickBot="1" x14ac:dyDescent="0.3">
      <c r="B11" s="36" t="s">
        <v>0</v>
      </c>
      <c r="C11" s="1" t="s">
        <v>76</v>
      </c>
      <c r="D11" s="2" t="s">
        <v>101</v>
      </c>
      <c r="E11" s="2" t="s">
        <v>102</v>
      </c>
      <c r="F11" s="52" t="s">
        <v>165</v>
      </c>
      <c r="G11" s="6" t="s">
        <v>1</v>
      </c>
      <c r="H11" s="43" t="s">
        <v>109</v>
      </c>
      <c r="I11" s="43" t="s">
        <v>110</v>
      </c>
      <c r="J11" s="43" t="s">
        <v>111</v>
      </c>
      <c r="O11" s="43" t="s">
        <v>131</v>
      </c>
      <c r="P11" s="43" t="s">
        <v>133</v>
      </c>
      <c r="Q11" s="43" t="s">
        <v>135</v>
      </c>
      <c r="R11" s="43" t="s">
        <v>132</v>
      </c>
      <c r="S11" s="43" t="s">
        <v>134</v>
      </c>
      <c r="U11" s="3" t="s">
        <v>166</v>
      </c>
      <c r="V11" s="3" t="s">
        <v>167</v>
      </c>
    </row>
    <row r="12" spans="2:22" s="3" customFormat="1" ht="20.100000000000001" customHeight="1" thickBot="1" x14ac:dyDescent="0.3">
      <c r="B12" s="55">
        <f>IF(OR(C12="Nuova scheda",C12=""),"",T12)</f>
        <v>1</v>
      </c>
      <c r="C12" s="21" t="str">
        <f>'1'!A3</f>
        <v>Concorso per l'assunzione di personale</v>
      </c>
      <c r="D12" s="4" t="str">
        <f>'1'!F2</f>
        <v>SI</v>
      </c>
      <c r="E12" s="4" t="str">
        <f>IF(D12="SI",IF('1'!$B$44="Presenti campi non compilati","Errore","OK"),"-")</f>
        <v>OK</v>
      </c>
      <c r="F12" s="53" t="str">
        <f>IF(D12="SI",IF('1'!$A$47&lt;&gt;"","SI","NO"),"-")</f>
        <v>SI</v>
      </c>
      <c r="G12" s="3" t="str">
        <f>IF(OR(C12="Nuova scheda",C12=""),"",M12&amp;" - "&amp;C12)</f>
        <v>01 - Concorso per l'assunzione di personale</v>
      </c>
      <c r="H12" s="47">
        <f>IF(AND(D12="SI",E12="OK"),'1'!$B$24,"Processo non sottoposto a mappatura e valutazione del rischio")</f>
        <v>2.5</v>
      </c>
      <c r="I12" s="47">
        <f>IF(AND(D12="SI",E12="OK"),'1'!$B$40,"")</f>
        <v>1.5</v>
      </c>
      <c r="J12" s="47">
        <f>IF(AND(D12="SI",E12="OK"),'1'!$B$44,"")</f>
        <v>3.75</v>
      </c>
      <c r="L12" s="3">
        <v>1</v>
      </c>
      <c r="M12" s="3" t="str">
        <f>TEXT(L12,"00")</f>
        <v>01</v>
      </c>
      <c r="O12" s="43">
        <f t="shared" ref="O12:O43" si="0">IF(AND(D12="SI",E12="OK"),IF(AND(J12&gt;0,J12&lt;=1),G12,),)</f>
        <v>0</v>
      </c>
      <c r="P12" s="43" t="str">
        <f t="shared" ref="P12:P43" si="1">IF(AND(D12="SI",E12="OK"),IF(AND(J12&gt;1,J12&lt;=4),G12,),)</f>
        <v>01 - Concorso per l'assunzione di personale</v>
      </c>
      <c r="Q12" s="43">
        <f t="shared" ref="Q12:Q43" si="2">IF(AND(D12="SI",E12="OK"),IF(AND(J12&gt;4,J12&lt;=9),G12,),)</f>
        <v>0</v>
      </c>
      <c r="R12" s="43">
        <f t="shared" ref="R12:R43" si="3">IF(AND(D12="SI",E12="OK"),IF(AND(J12&gt;9,J12&lt;=16),G12,),)</f>
        <v>0</v>
      </c>
      <c r="S12" s="43">
        <f t="shared" ref="S12:S43" si="4">IF(AND(D12="SI",E12="OK"),IF(AND(J12&gt;16,J12&lt;=25),G12,),)</f>
        <v>0</v>
      </c>
      <c r="T12" s="3">
        <v>1</v>
      </c>
      <c r="U12" t="str">
        <f>IF(AND(D12="SI",E12="OK",'1'!$A$47&lt;&gt;""),M12&amp;" - "&amp;C12,"")</f>
        <v>01 - Concorso per l'assunzione di personale</v>
      </c>
      <c r="V12" s="3" t="str">
        <f>IF(AND(U12&lt;&gt;"",'1'!$A$47&lt;&gt;""),'1'!$A$47,"")</f>
        <v xml:space="preserve">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
-l'acquisizione dichiarazione assenza di cause di incompatibilità e inconferibilità
- il rispetto degli obblighi previsti codice di comportamento dell’ente 
-le motivazioni che possano avere determinato la eventuale ridefinizione dei requisiti per la partecipazione 
-le motivazioni che possano avere generato eventuali revoche del bando
-l’incarico componente della commissione esaminatrice
-l’assenza conflitto di interesse
- il rispetto dei vincoli normativi
- il rispetto dei vincoli di spesa
- la conferibilità dell’incarico di componente commissione
- l’adeguatezza dei criteri di accesso
- i requisiti professionali
- il rispetto obblighi di trasparenza
</v>
      </c>
    </row>
    <row r="13" spans="2:22" s="3" customFormat="1" ht="20.100000000000001" customHeight="1" thickBot="1" x14ac:dyDescent="0.3">
      <c r="B13" s="55">
        <f t="shared" ref="B13:B61" si="5">IF(OR(C13="Nuova scheda",C13=""),"",T13)</f>
        <v>2</v>
      </c>
      <c r="C13" s="21" t="str">
        <f>'2'!A3</f>
        <v xml:space="preserve">Concorso per la progressione in carriera del personale </v>
      </c>
      <c r="D13" s="4" t="str">
        <f>'2'!F2</f>
        <v>SI</v>
      </c>
      <c r="E13" s="4" t="str">
        <f>IF(D13="SI",IF('2'!$B$44="Presenti campi non compilati","Errore","OK"),"-")</f>
        <v>OK</v>
      </c>
      <c r="F13" s="53" t="str">
        <f>IF(D13="SI",IF('2'!$A$47&lt;&gt;"","SI","NO"),"-")</f>
        <v>SI</v>
      </c>
      <c r="G13" s="3" t="str">
        <f t="shared" ref="G13:G61" si="6">IF(OR(C13="Nuova scheda",C13=""),"",M13&amp;" - "&amp;C13)</f>
        <v xml:space="preserve">02 - Concorso per la progressione in carriera del personale </v>
      </c>
      <c r="H13" s="47">
        <f>IF(AND(D13="SI",E13="OK"),'2'!$B$24,"Processo non sottoposto a mappatura e valutazione del rischio")</f>
        <v>2</v>
      </c>
      <c r="I13" s="47">
        <f>IF(AND(D13="SI",E13="OK"),'2'!$B$40,"")</f>
        <v>1.25</v>
      </c>
      <c r="J13" s="47">
        <f>IF(AND(D13="SI",E13="OK"),'2'!$B$44,"")</f>
        <v>2.5</v>
      </c>
      <c r="L13" s="3">
        <v>2</v>
      </c>
      <c r="M13" s="3" t="str">
        <f t="shared" ref="M13:M61" si="7">IF(L13&lt;&gt;0,TEXT(L13,"00"),"")</f>
        <v>02</v>
      </c>
      <c r="O13" s="43">
        <f t="shared" si="0"/>
        <v>0</v>
      </c>
      <c r="P13" s="43" t="str">
        <f t="shared" si="1"/>
        <v xml:space="preserve">02 - Concorso per la progressione in carriera del personale </v>
      </c>
      <c r="Q13" s="43">
        <f t="shared" si="2"/>
        <v>0</v>
      </c>
      <c r="R13" s="43">
        <f t="shared" si="3"/>
        <v>0</v>
      </c>
      <c r="S13" s="43">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5">
        <f t="shared" si="5"/>
        <v>3</v>
      </c>
      <c r="C14" s="21" t="str">
        <f>'3'!A3</f>
        <v xml:space="preserve">Selezione per l'affidamento di un incarico professionale </v>
      </c>
      <c r="D14" s="4" t="str">
        <f>'3'!F2</f>
        <v>SI</v>
      </c>
      <c r="E14" s="4" t="str">
        <f>IF(D14="SI",IF('3'!$B$44="Presenti campi non compilati","Errore","OK"),"-")</f>
        <v>OK</v>
      </c>
      <c r="F14" s="53" t="str">
        <f>IF(D14="SI",IF('3'!$A$47&lt;&gt;"","SI","NO"),"-")</f>
        <v>SI</v>
      </c>
      <c r="G14" s="3" t="str">
        <f t="shared" si="6"/>
        <v xml:space="preserve">03 - Selezione per l'affidamento di un incarico professionale </v>
      </c>
      <c r="H14" s="47">
        <f>IF(AND(D14="SI",E14="OK"),'3'!$B$24,"Processo non sottoposto a mappatura e valutazione del rischio")</f>
        <v>3.5</v>
      </c>
      <c r="I14" s="47">
        <f>IF(AND(D14="SI",E14="OK"),'3'!$B$40,"")</f>
        <v>1.5</v>
      </c>
      <c r="J14" s="47">
        <f>IF(AND(D14="SI",E14="OK"),'3'!$B$44,"")</f>
        <v>5.25</v>
      </c>
      <c r="L14" s="3">
        <v>3</v>
      </c>
      <c r="M14" s="3" t="str">
        <f t="shared" si="7"/>
        <v>03</v>
      </c>
      <c r="O14" s="43">
        <f t="shared" si="0"/>
        <v>0</v>
      </c>
      <c r="P14" s="43">
        <f t="shared" si="1"/>
        <v>0</v>
      </c>
      <c r="Q14" s="43" t="str">
        <f t="shared" si="2"/>
        <v xml:space="preserve">03 - Selezione per l'affidamento di un incarico professionale </v>
      </c>
      <c r="R14" s="43">
        <f t="shared" si="3"/>
        <v>0</v>
      </c>
      <c r="S14" s="43">
        <f t="shared" si="4"/>
        <v>0</v>
      </c>
      <c r="T14" s="3">
        <v>3</v>
      </c>
      <c r="U14" t="str">
        <f>IF(AND(D14="SI",E14="OK",'3'!$A$47&lt;&gt;""),M14&amp;" - "&amp;C14,"")</f>
        <v xml:space="preserve">03 - Selezione per l'affidamento di un incarico professionale </v>
      </c>
      <c r="V14" s="3" t="str">
        <f>IF(AND(U14&lt;&gt;"",'3'!$A$47&lt;&gt;""),'3'!$A$47,"")</f>
        <v xml:space="preserve">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-l'attribuzione incarico con previsioni di verifica (cronoprogramma attuativo) 
-l'estensione del rispetto degli obblighi previsti codice di comportamento dell’ente
-l'assenza conflitto di interessi
-l'acquisizione all’atto dell’incarico della dichiarazione di assenza di incompatibilità 
-il rispetto degli obblighi di trasparenza e pubblicazione
-la pubblicazione tempestiva nel link “Amministrazione Trasparente” comprensivo di curriculum vitae dell’incaricato, della dichiarazione di assenza incompatibilità/inconferibilità e del compenso previsto
</v>
      </c>
    </row>
    <row r="15" spans="2:22" s="3" customFormat="1" ht="20.100000000000001" customHeight="1" thickBot="1" x14ac:dyDescent="0.3">
      <c r="B15" s="55">
        <f t="shared" si="5"/>
        <v>4</v>
      </c>
      <c r="C15" s="21" t="str">
        <f>'4'!A3</f>
        <v>Affidamento mediante procedura aperta (o ristretta) di lavori, servizi, forniture</v>
      </c>
      <c r="D15" s="4" t="str">
        <f>'4'!F2</f>
        <v>SI</v>
      </c>
      <c r="E15" s="4" t="str">
        <f>IF(D15="SI",IF('4'!$B$44="Presenti campi non compilati","Errore","OK"),"-")</f>
        <v>OK</v>
      </c>
      <c r="F15" s="53" t="str">
        <f>IF(D15="SI",IF('4'!$A$47&lt;&gt;"","SI","NO"),"-")</f>
        <v>SI</v>
      </c>
      <c r="G15" s="3" t="str">
        <f t="shared" si="6"/>
        <v>04 - Affidamento mediante procedura aperta (o ristretta) di lavori, servizi, forniture</v>
      </c>
      <c r="H15" s="47">
        <f>IF(AND(D15="SI",E15="OK"),'4'!$B$24,"Processo non sottoposto a mappatura e valutazione del rischio")</f>
        <v>2.3333333333333335</v>
      </c>
      <c r="I15" s="47">
        <f>IF(AND(D15="SI",E15="OK"),'4'!$B$40,"")</f>
        <v>1.25</v>
      </c>
      <c r="J15" s="47">
        <f>IF(AND(D15="SI",E15="OK"),'4'!$B$44,"")</f>
        <v>2.916666666666667</v>
      </c>
      <c r="L15" s="3">
        <v>4</v>
      </c>
      <c r="M15" s="3" t="str">
        <f t="shared" si="7"/>
        <v>04</v>
      </c>
      <c r="O15" s="43">
        <f t="shared" si="0"/>
        <v>0</v>
      </c>
      <c r="P15" s="43" t="str">
        <f t="shared" si="1"/>
        <v>04 - Affidamento mediante procedura aperta (o ristretta) di lavori, servizi, forniture</v>
      </c>
      <c r="Q15" s="43">
        <f t="shared" si="2"/>
        <v>0</v>
      </c>
      <c r="R15" s="43">
        <f t="shared" si="3"/>
        <v>0</v>
      </c>
      <c r="S15" s="43">
        <f t="shared" si="4"/>
        <v>0</v>
      </c>
      <c r="T15" s="3">
        <v>4</v>
      </c>
      <c r="U15" t="str">
        <f>IF(AND(D15="SI",E15="OK",'4'!$A$47&lt;&gt;""),M15&amp;" - "&amp;C15,"")</f>
        <v>04 - Affidamento mediante procedura aperta (o ristretta) di lavori, servizi, forniture</v>
      </c>
      <c r="V15" s="3" t="str">
        <f>IF(AND(U15&lt;&gt;"",'4'!$A$47&lt;&gt;""),'4'!$A$47,"")</f>
        <v xml:space="preserve">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
-la specificazione dei criteri di aggiudicazione in modo da assicurare la qualità della prestazione richiesta
-la definizione certa e puntuale dell'oggetto della prestazione, con riferimento a tempi, dimensioni e modalità di attuazione a cui ricollegare il diritto alla controprestazione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-l'acquisizione delle dichiarazioni relative alla inesistenza di cause di incompatibilità, conflitto di interesse od obbligo di astensione
</v>
      </c>
    </row>
    <row r="16" spans="2:22" s="3" customFormat="1" ht="20.100000000000001" customHeight="1" thickBot="1" x14ac:dyDescent="0.3">
      <c r="B16" s="55">
        <f t="shared" si="5"/>
        <v>5</v>
      </c>
      <c r="C16" s="21" t="str">
        <f>'5'!A3</f>
        <v>Affidamento diretto di lavori, servizi o forniture</v>
      </c>
      <c r="D16" s="4" t="str">
        <f>'5'!F2</f>
        <v>SI</v>
      </c>
      <c r="E16" s="4" t="str">
        <f>IF(D16="SI",IF('5'!$B$44="Presenti campi non compilati","Errore","OK"),"-")</f>
        <v>OK</v>
      </c>
      <c r="F16" s="53" t="str">
        <f>IF(D16="SI",IF('5'!$A$47&lt;&gt;"","SI","NO"),"-")</f>
        <v>SI</v>
      </c>
      <c r="G16" s="3" t="str">
        <f t="shared" si="6"/>
        <v>05 - Affidamento diretto di lavori, servizi o forniture</v>
      </c>
      <c r="H16" s="47">
        <f>IF(AND(D16="SI",E16="OK"),'5'!$B$24,"Processo non sottoposto a mappatura e valutazione del rischio")</f>
        <v>2.8333333333333335</v>
      </c>
      <c r="I16" s="47">
        <f>IF(AND(D16="SI",E16="OK"),'5'!$B$40,"")</f>
        <v>1.5</v>
      </c>
      <c r="J16" s="47">
        <f>IF(AND(D16="SI",E16="OK"),'5'!$B$44,"")</f>
        <v>4.25</v>
      </c>
      <c r="L16" s="3">
        <v>5</v>
      </c>
      <c r="M16" s="3" t="str">
        <f t="shared" si="7"/>
        <v>05</v>
      </c>
      <c r="O16" s="43">
        <f t="shared" si="0"/>
        <v>0</v>
      </c>
      <c r="P16" s="43">
        <f t="shared" si="1"/>
        <v>0</v>
      </c>
      <c r="Q16" s="43" t="str">
        <f t="shared" si="2"/>
        <v>05 - Affidamento diretto di lavori, servizi o forniture</v>
      </c>
      <c r="R16" s="43">
        <f t="shared" si="3"/>
        <v>0</v>
      </c>
      <c r="S16" s="43">
        <f t="shared" si="4"/>
        <v>0</v>
      </c>
      <c r="T16" s="3">
        <v>5</v>
      </c>
      <c r="U16" t="str">
        <f>IF(AND(D16="SI",E16="OK",'5'!$A$47&lt;&gt;""),M16&amp;" - "&amp;C16,"")</f>
        <v>05 - Affidamento diretto di lavori, servizi o forniture</v>
      </c>
      <c r="V16" s="3" t="str">
        <f>IF(AND(U16&lt;&gt;"",'5'!$A$47&lt;&gt;""),'5'!$A$47,"")</f>
        <v xml:space="preserve">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Occorre verificare:                                                                                                                 - la motivazione sulla scelta della tipologia dei soggetti a cui affidare l'appalto
- l'esplicitazione dei requisiti al fine di giustificarne la loro puntuale individuazione
-la specificazione dei criteri di aggiudicazione in modo da assicurare parità di trattamento
-la definizione certa e puntuale dell'oggetto della prestazione, con riferimento a tempi, dimensioni e modalità di attuazione a cui ricollegare il diritto alla controprestazione o l'attivazione di misure di garanzia o revoca
-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 acquisizione delle dichiarazioni relative alla inesistenza di cause di incompatibilità, conflitto di interesse od obbligo di astensione
- la certificazione dell'accesso al MEPA o dell'eventuale deroga
-l'attribuzione del CIG (codice identificativo gara)
- l'attribuzione del CUP se previsto (codice unico di progetto) 
- la verifica della regolarità contributiva  DURC
</v>
      </c>
    </row>
    <row r="17" spans="2:22" s="3" customFormat="1" ht="20.100000000000001" customHeight="1" thickBot="1" x14ac:dyDescent="0.3">
      <c r="B17" s="55">
        <f t="shared" si="5"/>
        <v>6</v>
      </c>
      <c r="C17" s="21" t="str">
        <f>'6'!A3</f>
        <v>Permesso di costruire</v>
      </c>
      <c r="D17" s="4" t="str">
        <f>'6'!F2</f>
        <v>SI</v>
      </c>
      <c r="E17" s="4" t="str">
        <f>IF(D17="SI",IF('6'!$B$44="Presenti campi non compilati","Errore","OK"),"-")</f>
        <v>OK</v>
      </c>
      <c r="F17" s="53" t="str">
        <f>IF(D17="SI",IF('6'!$A$47&lt;&gt;"","SI","NO"),"-")</f>
        <v>SI</v>
      </c>
      <c r="G17" s="3" t="str">
        <f t="shared" si="6"/>
        <v>06 - Permesso di costruire</v>
      </c>
      <c r="H17" s="47">
        <f>IF(AND(D17="SI",E17="OK"),'6'!$B$24,"Processo non sottoposto a mappatura e valutazione del rischio")</f>
        <v>2.3333333333333335</v>
      </c>
      <c r="I17" s="47">
        <f>IF(AND(D17="SI",E17="OK"),'6'!$B$40,"")</f>
        <v>1.25</v>
      </c>
      <c r="J17" s="47">
        <f>IF(AND(D17="SI",E17="OK"),'6'!$B$44,"")</f>
        <v>2.916666666666667</v>
      </c>
      <c r="L17" s="3">
        <v>6</v>
      </c>
      <c r="M17" s="3" t="str">
        <f t="shared" si="7"/>
        <v>06</v>
      </c>
      <c r="O17" s="43">
        <f t="shared" si="0"/>
        <v>0</v>
      </c>
      <c r="P17" s="43" t="str">
        <f t="shared" si="1"/>
        <v>06 - Permesso di costruire</v>
      </c>
      <c r="Q17" s="43">
        <f t="shared" si="2"/>
        <v>0</v>
      </c>
      <c r="R17" s="43">
        <f t="shared" si="3"/>
        <v>0</v>
      </c>
      <c r="S17" s="43">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
      <c r="B18" s="55">
        <f t="shared" si="5"/>
        <v>7</v>
      </c>
      <c r="C18" s="21" t="str">
        <f>'7'!A3</f>
        <v>Permesso di costruire in aree assoggettate ad autorizzazione paesaggistica</v>
      </c>
      <c r="D18" s="4" t="str">
        <f>'7'!F2</f>
        <v>SI</v>
      </c>
      <c r="E18" s="4" t="str">
        <f>IF(D18="SI",IF('7'!$B$44="Presenti campi non compilati","Errore","OK"),"-")</f>
        <v>OK</v>
      </c>
      <c r="F18" s="53" t="str">
        <f>IF(D18="SI",IF('7'!$A$47&lt;&gt;"","SI","NO"),"-")</f>
        <v>SI</v>
      </c>
      <c r="G18" s="3" t="str">
        <f t="shared" si="6"/>
        <v>07 - Permesso di costruire in aree assoggettate ad autorizzazione paesaggistica</v>
      </c>
      <c r="H18" s="47">
        <f>IF(AND(D18="SI",E18="OK"),'7'!$B$24,"Processo non sottoposto a mappatura e valutazione del rischio")</f>
        <v>3</v>
      </c>
      <c r="I18" s="47">
        <f>IF(AND(D18="SI",E18="OK"),'7'!$B$40,"")</f>
        <v>1.25</v>
      </c>
      <c r="J18" s="47">
        <f>IF(AND(D18="SI",E18="OK"),'7'!$B$44,"")</f>
        <v>3.75</v>
      </c>
      <c r="L18" s="3">
        <v>7</v>
      </c>
      <c r="M18" s="3" t="str">
        <f t="shared" si="7"/>
        <v>07</v>
      </c>
      <c r="O18" s="43">
        <f t="shared" si="0"/>
        <v>0</v>
      </c>
      <c r="P18" s="43" t="str">
        <f t="shared" si="1"/>
        <v>07 - Permesso di costruire in aree assoggettate ad autorizzazione paesaggistica</v>
      </c>
      <c r="Q18" s="43">
        <f t="shared" si="2"/>
        <v>0</v>
      </c>
      <c r="R18" s="43">
        <f t="shared" si="3"/>
        <v>0</v>
      </c>
      <c r="S18" s="43">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75" thickBot="1" x14ac:dyDescent="0.3">
      <c r="B19" s="55">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3" t="str">
        <f>IF(D19="SI",IF('8'!$A$47&lt;&gt;"","SI","NO"),"-")</f>
        <v>SI</v>
      </c>
      <c r="G19" s="3" t="str">
        <f t="shared" si="6"/>
        <v xml:space="preserve">08 - Concessione di sovvenzioni, contributi, sussidi, ausili finanziari, nonché attribuzione di vantaggi economici di qualunque genere </v>
      </c>
      <c r="H19" s="47">
        <f>IF(AND(D19="SI",E19="OK"),'18'!$B$24,"Processo non sottoposto a mappatura e valutazione del rischio")</f>
        <v>1.8333333333333333</v>
      </c>
      <c r="I19" s="47">
        <f>IF(AND(D19="SI",E19="OK"),'8'!$B$40,"")</f>
        <v>1.5</v>
      </c>
      <c r="J19" s="47">
        <f>IF(AND(D19="SI",E19="OK"),'8'!$B$44,"")</f>
        <v>3.75</v>
      </c>
      <c r="L19" s="3">
        <v>8</v>
      </c>
      <c r="M19" s="3" t="str">
        <f t="shared" si="7"/>
        <v>08</v>
      </c>
      <c r="O19" s="43">
        <f t="shared" si="0"/>
        <v>0</v>
      </c>
      <c r="P19" s="43" t="str">
        <f t="shared" si="1"/>
        <v xml:space="preserve">08 - Concessione di sovvenzioni, contributi, sussidi, ausili finanziari, nonché attribuzione di vantaggi economici di qualunque genere </v>
      </c>
      <c r="Q19" s="43">
        <f t="shared" si="2"/>
        <v>0</v>
      </c>
      <c r="R19" s="43">
        <f t="shared" si="3"/>
        <v>0</v>
      </c>
      <c r="S19" s="43">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
      <c r="B20" s="55">
        <f t="shared" si="5"/>
        <v>9</v>
      </c>
      <c r="C20" s="21" t="str">
        <f>'9'!A3</f>
        <v>Provvedimenti di pianificazione urbanistica generale</v>
      </c>
      <c r="D20" s="4" t="str">
        <f>'9'!F2</f>
        <v>SI</v>
      </c>
      <c r="E20" s="4" t="str">
        <f>IF(D20="SI",IF('9'!$B$44="Presenti campi non compilati","Errore","OK"),"-")</f>
        <v>OK</v>
      </c>
      <c r="F20" s="53" t="str">
        <f>IF(D20="SI",IF('9'!$A$47&lt;&gt;"","SI","NO"),"-")</f>
        <v>SI</v>
      </c>
      <c r="G20" s="3" t="str">
        <f t="shared" si="6"/>
        <v>09 - Provvedimenti di pianificazione urbanistica generale</v>
      </c>
      <c r="H20" s="47">
        <f>IF(AND(D20="SI",E20="OK"),'9'!$B$24,"Processo non sottoposto a mappatura e valutazione del rischio")</f>
        <v>4</v>
      </c>
      <c r="I20" s="47">
        <f>IF(AND(D20="SI",E20="OK"),'9'!$B$40,"")</f>
        <v>1.75</v>
      </c>
      <c r="J20" s="47">
        <f>IF(AND(D20="SI",E20="OK"),'9'!$B$44,"")</f>
        <v>7</v>
      </c>
      <c r="L20" s="3">
        <v>9</v>
      </c>
      <c r="M20" s="3" t="str">
        <f t="shared" si="7"/>
        <v>09</v>
      </c>
      <c r="O20" s="43">
        <f t="shared" si="0"/>
        <v>0</v>
      </c>
      <c r="P20" s="43">
        <f t="shared" si="1"/>
        <v>0</v>
      </c>
      <c r="Q20" s="43" t="str">
        <f t="shared" si="2"/>
        <v>09 - Provvedimenti di pianificazione urbanistica generale</v>
      </c>
      <c r="R20" s="43">
        <f t="shared" si="3"/>
        <v>0</v>
      </c>
      <c r="S20" s="43">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
      <c r="B21" s="55">
        <f t="shared" si="5"/>
        <v>10</v>
      </c>
      <c r="C21" s="21" t="str">
        <f>'10'!A3</f>
        <v>Provvedimenti di pianificazione urbanistica attuativa</v>
      </c>
      <c r="D21" s="4" t="str">
        <f>'10'!F2</f>
        <v>SI</v>
      </c>
      <c r="E21" s="4" t="str">
        <f>IF(D21="SI",IF('10'!B44="Presenti campi non compilati","Errore","OK"),"-")</f>
        <v>OK</v>
      </c>
      <c r="F21" s="53" t="str">
        <f>IF(D21="SI",IF('10'!$A$47&lt;&gt;"","SI","NO"),"-")</f>
        <v>SI</v>
      </c>
      <c r="G21" s="3" t="str">
        <f t="shared" si="6"/>
        <v>10 - Provvedimenti di pianificazione urbanistica attuativa</v>
      </c>
      <c r="H21" s="47">
        <f>IF(AND(D21="SI",E21="OK"),'10'!$B$24,"Processo non sottoposto a mappatura e valutazione del rischio")</f>
        <v>3.8333333333333335</v>
      </c>
      <c r="I21" s="47">
        <f>IF(AND(D21="SI",E21="OK"),'10'!$B$40,"")</f>
        <v>1.75</v>
      </c>
      <c r="J21" s="47">
        <f>IF(AND(D21="SI",E21="OK"),'10'!$B$44,"")</f>
        <v>6.7083333333333339</v>
      </c>
      <c r="L21" s="3">
        <v>10</v>
      </c>
      <c r="M21" s="3" t="str">
        <f t="shared" si="7"/>
        <v>10</v>
      </c>
      <c r="O21" s="43">
        <f t="shared" si="0"/>
        <v>0</v>
      </c>
      <c r="P21" s="43">
        <f t="shared" si="1"/>
        <v>0</v>
      </c>
      <c r="Q21" s="43" t="str">
        <f t="shared" si="2"/>
        <v>10 - Provvedimenti di pianificazione urbanistica attuativa</v>
      </c>
      <c r="R21" s="43">
        <f t="shared" si="3"/>
        <v>0</v>
      </c>
      <c r="S21" s="43">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
      <c r="B22" s="55">
        <f t="shared" si="5"/>
        <v>11</v>
      </c>
      <c r="C22" s="21" t="str">
        <f>'11'!A3</f>
        <v xml:space="preserve">Levata dei protesti </v>
      </c>
      <c r="D22" s="4" t="str">
        <f>'11'!F2</f>
        <v>SI</v>
      </c>
      <c r="E22" s="4" t="str">
        <f>IF(D22="SI",IF('11'!$B$44="Presenti campi non compilati","Errore","OK"),"-")</f>
        <v>OK</v>
      </c>
      <c r="F22" s="53" t="str">
        <f>IF(D22="SI",IF('11'!$A$47&lt;&gt;"","SI","NO"),"-")</f>
        <v>SI</v>
      </c>
      <c r="G22" s="3" t="str">
        <f t="shared" si="6"/>
        <v xml:space="preserve">11 - Levata dei protesti </v>
      </c>
      <c r="H22" s="47">
        <f>IF(AND(D22="SI",E22="OK"),'11'!$B$24,"Processo non sottoposto a mappatura e valutazione del rischio")</f>
        <v>2</v>
      </c>
      <c r="I22" s="47">
        <f>IF(AND(D22="SI",E22="OK"),'11'!$B$40,"")</f>
        <v>1.75</v>
      </c>
      <c r="J22" s="47">
        <f>IF(AND(D22="SI",E22="OK"),'11'!$B$44,"")</f>
        <v>3.5</v>
      </c>
      <c r="L22" s="3">
        <v>11</v>
      </c>
      <c r="M22" s="3" t="str">
        <f t="shared" si="7"/>
        <v>11</v>
      </c>
      <c r="O22" s="43">
        <f t="shared" si="0"/>
        <v>0</v>
      </c>
      <c r="P22" s="43" t="str">
        <f t="shared" si="1"/>
        <v xml:space="preserve">11 - Levata dei protesti </v>
      </c>
      <c r="Q22" s="43">
        <f t="shared" si="2"/>
        <v>0</v>
      </c>
      <c r="R22" s="43">
        <f t="shared" si="3"/>
        <v>0</v>
      </c>
      <c r="S22" s="43">
        <f t="shared" si="4"/>
        <v>0</v>
      </c>
      <c r="T22" s="3">
        <v>11</v>
      </c>
      <c r="U22" t="str">
        <f>IF(AND(D22="SI",E22="OK",'11'!$A$47&lt;&gt;""),M22&amp;" - "&amp;C22,"")</f>
        <v xml:space="preserve">11 - Levata dei protesti </v>
      </c>
      <c r="V22" s="3" t="str">
        <f>IF(AND(U22&lt;&gt;"",'11'!$A$47&lt;&gt;""),'11'!$A$47,"")</f>
        <v xml:space="preserve">Quando il segretario esercita questa funzione, lo fa sempre alla presenza di un suo collaboratore che sia in grado in ogni momento di testimoniare dell'integrità dei suoi comportamenti. </v>
      </c>
    </row>
    <row r="23" spans="2:22" s="3" customFormat="1" ht="20.100000000000001" customHeight="1" thickBot="1" x14ac:dyDescent="0.3">
      <c r="B23" s="55">
        <f t="shared" si="5"/>
        <v>12</v>
      </c>
      <c r="C23" s="21" t="str">
        <f>'12'!A3</f>
        <v>Gestione delle sanzioni per violazione del CDS</v>
      </c>
      <c r="D23" s="4" t="str">
        <f>'12'!F2</f>
        <v>SI</v>
      </c>
      <c r="E23" s="4" t="str">
        <f>IF(D23="SI",IF('12'!$B$44="Presenti campi non compilati","Errore","OK"),"-")</f>
        <v>OK</v>
      </c>
      <c r="F23" s="53" t="str">
        <f>IF(D23="SI",IF('12'!$A$47&lt;&gt;"","SI","NO"),"-")</f>
        <v>SI</v>
      </c>
      <c r="G23" s="3" t="str">
        <f t="shared" si="6"/>
        <v>12 - Gestione delle sanzioni per violazione del CDS</v>
      </c>
      <c r="H23" s="47">
        <f>IF(AND(D23="SI",E23="OK"),'12'!$B$24,"Processo non sottoposto a mappatura e valutazione del rischio")</f>
        <v>2.1666666666666665</v>
      </c>
      <c r="I23" s="47">
        <f>IF(AND(D23="SI",E23="OK"),'12'!$B$40,"")</f>
        <v>1.75</v>
      </c>
      <c r="J23" s="47">
        <f>IF(AND(D23="SI",E23="OK"),'12'!$B$44,"")</f>
        <v>3.7916666666666665</v>
      </c>
      <c r="L23" s="3">
        <v>12</v>
      </c>
      <c r="M23" s="3" t="str">
        <f t="shared" si="7"/>
        <v>12</v>
      </c>
      <c r="O23" s="43">
        <f t="shared" si="0"/>
        <v>0</v>
      </c>
      <c r="P23" s="43" t="str">
        <f t="shared" si="1"/>
        <v>12 - Gestione delle sanzioni per violazione del CDS</v>
      </c>
      <c r="Q23" s="43">
        <f t="shared" si="2"/>
        <v>0</v>
      </c>
      <c r="R23" s="43">
        <f t="shared" si="3"/>
        <v>0</v>
      </c>
      <c r="S23" s="43">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v>
      </c>
    </row>
    <row r="24" spans="2:22" s="3" customFormat="1" ht="20.100000000000001" customHeight="1" thickBot="1" x14ac:dyDescent="0.3">
      <c r="B24" s="55">
        <f t="shared" si="5"/>
        <v>13</v>
      </c>
      <c r="C24" s="21" t="str">
        <f>'13'!A3</f>
        <v>Gestione ordinaria delle entrate di bilancio</v>
      </c>
      <c r="D24" s="4" t="str">
        <f>'13'!F2</f>
        <v>SI</v>
      </c>
      <c r="E24" s="4" t="str">
        <f>IF(D24="SI",IF('13'!$B$44="Presenti campi non compilati","Errore","OK"),"-")</f>
        <v>OK</v>
      </c>
      <c r="F24" s="53" t="str">
        <f>IF(D24="SI",IF('13'!$A$47&lt;&gt;"","SI","NO"),"-")</f>
        <v>SI</v>
      </c>
      <c r="G24" s="3" t="str">
        <f t="shared" si="6"/>
        <v>13 - Gestione ordinaria delle entrate di bilancio</v>
      </c>
      <c r="H24" s="47">
        <f>IF(AND(D24="SI",E24="OK"),'13'!$B$24,"Processo non sottoposto a mappatura e valutazione del rischio")</f>
        <v>2.1666666666666665</v>
      </c>
      <c r="I24" s="47">
        <f>IF(AND(D24="SI",E24="OK"),'13'!$B$40,"")</f>
        <v>1</v>
      </c>
      <c r="J24" s="47">
        <f>IF(AND(D24="SI",E24="OK"),'13'!$B$44,"")</f>
        <v>2.1666666666666665</v>
      </c>
      <c r="L24" s="3">
        <v>13</v>
      </c>
      <c r="M24" s="3" t="str">
        <f t="shared" si="7"/>
        <v>13</v>
      </c>
      <c r="O24" s="43">
        <f t="shared" si="0"/>
        <v>0</v>
      </c>
      <c r="P24" s="43" t="str">
        <f t="shared" si="1"/>
        <v>13 - Gestione ordinaria delle entrate di bilancio</v>
      </c>
      <c r="Q24" s="43">
        <f t="shared" si="2"/>
        <v>0</v>
      </c>
      <c r="R24" s="43">
        <f t="shared" si="3"/>
        <v>0</v>
      </c>
      <c r="S24" s="43">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
      <c r="B25" s="55">
        <f t="shared" si="5"/>
        <v>14</v>
      </c>
      <c r="C25" s="21" t="str">
        <f>'14'!A3</f>
        <v>Gestione ordinaria delle spese di bilancio</v>
      </c>
      <c r="D25" s="4" t="str">
        <f>'14'!F2</f>
        <v>SI</v>
      </c>
      <c r="E25" s="4" t="str">
        <f>IF(D25="SI",IF('14'!$B$44="Presenti campi non compilati","Errore","OK"),"-")</f>
        <v>OK</v>
      </c>
      <c r="F25" s="53" t="str">
        <f>IF(D25="SI",IF('14'!$A$47&lt;&gt;"","SI","NO"),"-")</f>
        <v>SI</v>
      </c>
      <c r="G25" s="3" t="str">
        <f t="shared" si="6"/>
        <v>14 - Gestione ordinaria delle spese di bilancio</v>
      </c>
      <c r="H25" s="47">
        <f>IF(AND(D25="SI",E25="OK"),'14'!$B$24,"Processo non sottoposto a mappatura e valutazione del rischio")</f>
        <v>3.3333333333333335</v>
      </c>
      <c r="I25" s="47">
        <f>IF(AND(D25="SI",E25="OK"),'14'!$B$40,"")</f>
        <v>1</v>
      </c>
      <c r="J25" s="47">
        <f>IF(AND(D25="SI",E25="OK"),'14'!$B$44,"")</f>
        <v>3.3333333333333335</v>
      </c>
      <c r="L25" s="3">
        <v>14</v>
      </c>
      <c r="M25" s="3" t="str">
        <f t="shared" si="7"/>
        <v>14</v>
      </c>
      <c r="O25" s="43">
        <f t="shared" si="0"/>
        <v>0</v>
      </c>
      <c r="P25" s="43" t="str">
        <f t="shared" si="1"/>
        <v>14 - Gestione ordinaria delle spese di bilancio</v>
      </c>
      <c r="Q25" s="43">
        <f t="shared" si="2"/>
        <v>0</v>
      </c>
      <c r="R25" s="43">
        <f t="shared" si="3"/>
        <v>0</v>
      </c>
      <c r="S25" s="43">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
      <c r="B26" s="55">
        <f t="shared" si="5"/>
        <v>15</v>
      </c>
      <c r="C26" s="21" t="str">
        <f>'15'!A3</f>
        <v>Verifica morosità entrate patrimoniali</v>
      </c>
      <c r="D26" s="4" t="str">
        <f>'15'!F2</f>
        <v>SI</v>
      </c>
      <c r="E26" s="4" t="str">
        <f>IF(D26="SI",IF('15'!$B$44="Presenti campi non compilati","Errore","OK"),"-")</f>
        <v>OK</v>
      </c>
      <c r="F26" s="53" t="str">
        <f>IF(D26="SI",IF('15'!$A$47&lt;&gt;"","SI","NO"),"-")</f>
        <v>SI</v>
      </c>
      <c r="G26" s="3" t="str">
        <f t="shared" si="6"/>
        <v>15 - Verifica morosità entrate patrimoniali</v>
      </c>
      <c r="H26" s="47">
        <f>IF(AND(D26="SI",E26="OK"),'15'!$B$24,"Processo non sottoposto a mappatura e valutazione del rischio")</f>
        <v>2.8333333333333335</v>
      </c>
      <c r="I26" s="47">
        <f>IF(AND(D26="SI",E26="OK"),'15'!$B$40,"")</f>
        <v>1</v>
      </c>
      <c r="J26" s="47">
        <f>IF(AND(D26="SI",E26="OK"),'15'!$B$44,"")</f>
        <v>2.8333333333333335</v>
      </c>
      <c r="L26" s="3">
        <v>15</v>
      </c>
      <c r="M26" s="3" t="str">
        <f t="shared" si="7"/>
        <v>15</v>
      </c>
      <c r="O26" s="43">
        <f t="shared" si="0"/>
        <v>0</v>
      </c>
      <c r="P26" s="43" t="str">
        <f t="shared" si="1"/>
        <v>15 - Verifica morosità entrate patrimoniali</v>
      </c>
      <c r="Q26" s="43">
        <f t="shared" si="2"/>
        <v>0</v>
      </c>
      <c r="R26" s="43">
        <f t="shared" si="3"/>
        <v>0</v>
      </c>
      <c r="S26" s="43">
        <f t="shared" si="4"/>
        <v>0</v>
      </c>
      <c r="T26" s="3">
        <v>15</v>
      </c>
      <c r="U26" t="str">
        <f>IF(AND(D26="SI",E26="OK",'15'!$A$47&lt;&gt;""),M26&amp;" - "&amp;C26,"")</f>
        <v>15 - Verifica morosità entrate patrimoniali</v>
      </c>
      <c r="V26" s="3" t="str">
        <f>IF(AND(U26&lt;&gt;"",'15'!$A$47&lt;&gt;""),'15'!$A$47,"")</f>
        <v>Monitoraggio semestrale sul tasso di morosità dei canoni dovuti all'Ente per la locazione di immobili. Report semestrale al RPCT sulle situazioni verificate</v>
      </c>
    </row>
    <row r="27" spans="2:22" s="3" customFormat="1" ht="20.100000000000001" customHeight="1" thickBot="1" x14ac:dyDescent="0.3">
      <c r="B27" s="55">
        <f t="shared" si="5"/>
        <v>16</v>
      </c>
      <c r="C27" s="37" t="str">
        <f>'16'!A3</f>
        <v>Accertamenti con adesione dei tributi locali</v>
      </c>
      <c r="D27" s="4" t="str">
        <f>'16'!F2</f>
        <v>SI</v>
      </c>
      <c r="E27" s="4" t="str">
        <f>IF(D27="SI",IF('16'!$B$44="Presenti campi non compilati","Errore","OK"),"-")</f>
        <v>OK</v>
      </c>
      <c r="F27" s="53" t="str">
        <f>IF(D27="SI",IF('16'!$A$47&lt;&gt;"","SI","NO"),"-")</f>
        <v>SI</v>
      </c>
      <c r="G27" s="3" t="str">
        <f t="shared" si="6"/>
        <v>16 - Accertamenti con adesione dei tributi locali</v>
      </c>
      <c r="H27" s="47">
        <f>IF(AND(D27="SI",E27="OK"),'16'!$B$24,"Processo non sottoposto a mappatura e valutazione del rischio")</f>
        <v>3.8333333333333335</v>
      </c>
      <c r="I27" s="47">
        <f>IF(AND(D27="SI",E27="OK"),'16'!$B$40,"")</f>
        <v>1.25</v>
      </c>
      <c r="J27" s="47">
        <f>IF(AND(D27="SI",E27="OK"),'16'!$B$44,"")</f>
        <v>4.791666666666667</v>
      </c>
      <c r="L27" s="3">
        <v>16</v>
      </c>
      <c r="M27" s="3" t="str">
        <f t="shared" si="7"/>
        <v>16</v>
      </c>
      <c r="O27" s="43">
        <f t="shared" si="0"/>
        <v>0</v>
      </c>
      <c r="P27" s="43">
        <f t="shared" si="1"/>
        <v>0</v>
      </c>
      <c r="Q27" s="43" t="str">
        <f t="shared" si="2"/>
        <v>16 - Accertamenti con adesione dei tributi locali</v>
      </c>
      <c r="R27" s="43">
        <f t="shared" si="3"/>
        <v>0</v>
      </c>
      <c r="S27" s="43">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
      <c r="B28" s="55">
        <f t="shared" si="5"/>
        <v>17</v>
      </c>
      <c r="C28" s="38" t="str">
        <f>'17'!A3</f>
        <v>Accertamenti e controlli sugli abusi edilizi</v>
      </c>
      <c r="D28" s="4" t="str">
        <f>'17'!F2</f>
        <v>SI</v>
      </c>
      <c r="E28" s="4" t="str">
        <f>IF(D28="SI",IF('17'!$B$44="Presenti campi non compilati","Errore","OK"),"-")</f>
        <v>OK</v>
      </c>
      <c r="F28" s="53" t="str">
        <f>IF(D28="SI",IF('17'!$A$47&lt;&gt;"","SI","NO"),"-")</f>
        <v>SI</v>
      </c>
      <c r="G28" s="3" t="str">
        <f t="shared" si="6"/>
        <v>17 - Accertamenti e controlli sugli abusi edilizi</v>
      </c>
      <c r="H28" s="47">
        <f>IF(AND(D28="SI",E28="OK"),'17'!$B$24,"Processo non sottoposto a mappatura e valutazione del rischio")</f>
        <v>2.6666666666666665</v>
      </c>
      <c r="I28" s="47">
        <f>IF(AND(D28="SI",E28="OK"),'17'!$B$40,"")</f>
        <v>1</v>
      </c>
      <c r="J28" s="47">
        <f>IF(AND(D28="SI",E28="OK"),'17'!$B$44,"")</f>
        <v>2.6666666666666665</v>
      </c>
      <c r="L28" s="3">
        <v>17</v>
      </c>
      <c r="M28" s="3" t="str">
        <f t="shared" si="7"/>
        <v>17</v>
      </c>
      <c r="O28" s="43">
        <f t="shared" si="0"/>
        <v>0</v>
      </c>
      <c r="P28" s="43" t="str">
        <f t="shared" si="1"/>
        <v>17 - Accertamenti e controlli sugli abusi edilizi</v>
      </c>
      <c r="Q28" s="43">
        <f t="shared" si="2"/>
        <v>0</v>
      </c>
      <c r="R28" s="43">
        <f t="shared" si="3"/>
        <v>0</v>
      </c>
      <c r="S28" s="43">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
      <c r="B29" s="55">
        <f t="shared" si="5"/>
        <v>18</v>
      </c>
      <c r="C29" s="21" t="str">
        <f>'18'!A3</f>
        <v>Incentivi economici al personale (produttività e retribuzioni di risultato)</v>
      </c>
      <c r="D29" s="4" t="str">
        <f>'18'!F2</f>
        <v>SI</v>
      </c>
      <c r="E29" s="4" t="str">
        <f>IF(D29="SI",IF('18'!$B$44="Presenti campi non compilati","Errore","OK"),"-")</f>
        <v>OK</v>
      </c>
      <c r="F29" s="53" t="str">
        <f>IF(D29="SI",IF('18'!$A$47&lt;&gt;"","SI","NO"),"-")</f>
        <v>SI</v>
      </c>
      <c r="G29" s="3" t="str">
        <f t="shared" si="6"/>
        <v>18 - Incentivi economici al personale (produttività e retribuzioni di risultato)</v>
      </c>
      <c r="H29" s="47">
        <f>IF(AND(D29="SI",E29="OK"),'18'!$B$24,"Processo non sottoposto a mappatura e valutazione del rischio")</f>
        <v>1.8333333333333333</v>
      </c>
      <c r="I29" s="47">
        <f>IF(AND(D29="SI",E29="OK"),'18'!$B$40,"")</f>
        <v>2.25</v>
      </c>
      <c r="J29" s="47">
        <f>IF(AND(D29="SI",E29="OK"),'18'!$B$44,"")</f>
        <v>4.125</v>
      </c>
      <c r="L29" s="3">
        <v>18</v>
      </c>
      <c r="M29" s="3" t="str">
        <f t="shared" si="7"/>
        <v>18</v>
      </c>
      <c r="O29" s="43">
        <f t="shared" si="0"/>
        <v>0</v>
      </c>
      <c r="P29" s="43">
        <f t="shared" si="1"/>
        <v>0</v>
      </c>
      <c r="Q29" s="43" t="str">
        <f t="shared" si="2"/>
        <v>18 - Incentivi economici al personale (produttività e retribuzioni di risultato)</v>
      </c>
      <c r="R29" s="43">
        <f t="shared" si="3"/>
        <v>0</v>
      </c>
      <c r="S29" s="43">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
      <c r="B30" s="55">
        <f t="shared" si="5"/>
        <v>19</v>
      </c>
      <c r="C30" s="21" t="str">
        <f>'19'!A3</f>
        <v>Autorizzazione all’occupazione del suolo pubblico</v>
      </c>
      <c r="D30" s="4" t="str">
        <f>'19'!F2</f>
        <v>SI</v>
      </c>
      <c r="E30" s="4" t="str">
        <f>IF(D30="SI",IF('19'!$B$44="Presenti campi non compilati","Errore","OK"),"-")</f>
        <v>OK</v>
      </c>
      <c r="F30" s="53" t="str">
        <f>IF(D30="SI",IF('19'!$A$47&lt;&gt;"","SI","NO"),"-")</f>
        <v>SI</v>
      </c>
      <c r="G30" s="3" t="str">
        <f t="shared" si="6"/>
        <v>19 - Autorizzazione all’occupazione del suolo pubblico</v>
      </c>
      <c r="H30" s="47">
        <f>IF(AND(D30="SI",E30="OK"),'19'!$B$24,"Processo non sottoposto a mappatura e valutazione del rischio")</f>
        <v>2.1666666666666665</v>
      </c>
      <c r="I30" s="47">
        <f>IF(AND(D30="SI",E30="OK"),'19'!$B$40,"")</f>
        <v>1</v>
      </c>
      <c r="J30" s="47">
        <f>IF(AND(D30="SI",E30="OK"),'19'!$B$44,"")</f>
        <v>2.1666666666666665</v>
      </c>
      <c r="L30" s="3">
        <v>19</v>
      </c>
      <c r="M30" s="3" t="str">
        <f t="shared" si="7"/>
        <v>19</v>
      </c>
      <c r="O30" s="43">
        <f t="shared" si="0"/>
        <v>0</v>
      </c>
      <c r="P30" s="43" t="str">
        <f t="shared" si="1"/>
        <v>19 - Autorizzazione all’occupazione del suolo pubblico</v>
      </c>
      <c r="Q30" s="43">
        <f t="shared" si="2"/>
        <v>0</v>
      </c>
      <c r="R30" s="43">
        <f t="shared" si="3"/>
        <v>0</v>
      </c>
      <c r="S30" s="43">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3" customFormat="1" ht="30.75" thickBot="1" x14ac:dyDescent="0.3">
      <c r="B31" s="55">
        <f t="shared" si="5"/>
        <v>20</v>
      </c>
      <c r="C31" s="48" t="str">
        <f>'20'!A3</f>
        <v>Autorizzazioni ex artt. 68 e 69 del TULPS (spettacoli anche viaggianti, pubblici intrattenimenti, feste da ballo, esposizioni, gare)</v>
      </c>
      <c r="D31" s="4" t="str">
        <f>'20'!$F$2</f>
        <v>SI</v>
      </c>
      <c r="E31" s="4" t="str">
        <f>IF(D31="SI",IF('20'!$B$44="Presenti campi non compilati","Errore","OK"),"-")</f>
        <v>OK</v>
      </c>
      <c r="F31" s="53" t="str">
        <f>IF(D31="SI",IF('20'!$A$47&lt;&gt;"","SI","NO"),"-")</f>
        <v>SI</v>
      </c>
      <c r="G31" s="3" t="str">
        <f t="shared" si="6"/>
        <v>20 - Autorizzazioni ex artt. 68 e 69 del TULPS (spettacoli anche viaggianti, pubblici intrattenimenti, feste da ballo, esposizioni, gare)</v>
      </c>
      <c r="H31" s="47">
        <f>IF(AND(D31="SI",E31="OK"),'20'!$B$24,"Processo non sottoposto a mappatura e valutazione del rischio")</f>
        <v>2.8333333333333335</v>
      </c>
      <c r="I31" s="47">
        <f>IF(AND(D31="SI",E31="OK"),'20'!$B$40,"")</f>
        <v>1.25</v>
      </c>
      <c r="J31" s="47">
        <f>IF(AND(D31="SI",E31="OK"),'20'!$B$44,"")</f>
        <v>3.541666666666667</v>
      </c>
      <c r="L31" s="3">
        <v>20</v>
      </c>
      <c r="M31" s="3" t="str">
        <f t="shared" si="7"/>
        <v>20</v>
      </c>
      <c r="O31" s="43">
        <f t="shared" si="0"/>
        <v>0</v>
      </c>
      <c r="P31" s="43" t="str">
        <f t="shared" si="1"/>
        <v>20 - Autorizzazioni ex artt. 68 e 69 del TULPS (spettacoli anche viaggianti, pubblici intrattenimenti, feste da ballo, esposizioni, gare)</v>
      </c>
      <c r="Q31" s="43">
        <f t="shared" si="2"/>
        <v>0</v>
      </c>
      <c r="R31" s="43">
        <f t="shared" si="3"/>
        <v>0</v>
      </c>
      <c r="S31" s="43">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3" customFormat="1" ht="20.100000000000001" customHeight="1" thickBot="1" x14ac:dyDescent="0.3">
      <c r="B32" s="55">
        <f t="shared" si="5"/>
        <v>21</v>
      </c>
      <c r="C32" s="21" t="str">
        <f>'21'!A3</f>
        <v>Permesso di costruire convenzionato</v>
      </c>
      <c r="D32" s="4" t="str">
        <f>'21'!$F$2</f>
        <v>SI</v>
      </c>
      <c r="E32" s="4" t="str">
        <f>IF(D32="SI",IF('21'!$B$44="Presenti campi non compilati","Errore","OK"),"-")</f>
        <v>OK</v>
      </c>
      <c r="F32" s="53" t="str">
        <f>IF(D32="SI",IF('21'!$A$47&lt;&gt;"","SI","NO"),"-")</f>
        <v>SI</v>
      </c>
      <c r="G32" s="3" t="str">
        <f t="shared" si="6"/>
        <v>21 - Permesso di costruire convenzionato</v>
      </c>
      <c r="H32" s="47">
        <f>IF(AND(D32="SI",E32="OK"),'21'!$B$24,"Processo non sottoposto a mappatura e valutazione del rischio")</f>
        <v>3.3333333333333335</v>
      </c>
      <c r="I32" s="47">
        <f>IF(AND(D32="SI",E32="OK"),'21'!$B$40,"")</f>
        <v>1.25</v>
      </c>
      <c r="J32" s="47">
        <f>IF(AND(D32="SI",E32="OK"),'21'!$B$44,"")</f>
        <v>4.166666666666667</v>
      </c>
      <c r="L32" s="3">
        <v>21</v>
      </c>
      <c r="M32" s="3" t="str">
        <f t="shared" si="7"/>
        <v>21</v>
      </c>
      <c r="O32" s="43">
        <f t="shared" si="0"/>
        <v>0</v>
      </c>
      <c r="P32" s="43">
        <f t="shared" si="1"/>
        <v>0</v>
      </c>
      <c r="Q32" s="43" t="str">
        <f t="shared" si="2"/>
        <v>21 - Permesso di costruire convenzionato</v>
      </c>
      <c r="R32" s="43">
        <f t="shared" si="3"/>
        <v>0</v>
      </c>
      <c r="S32" s="43">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
      <c r="B33" s="55">
        <f t="shared" si="5"/>
        <v>22</v>
      </c>
      <c r="C33" s="21" t="str">
        <f>'22'!A3</f>
        <v>Autorizzazioni al funzionamento e accreditamento unità offerta sociale</v>
      </c>
      <c r="D33" s="4" t="str">
        <f>'22'!$F$2</f>
        <v>SI</v>
      </c>
      <c r="E33" s="4" t="str">
        <f>IF(D33="SI",IF('22'!$B$44="Presenti campi non compilati","Errore","OK"),"-")</f>
        <v>OK</v>
      </c>
      <c r="F33" s="53" t="str">
        <f>IF(D33="SI",IF('22'!$A$47&lt;&gt;"","SI","NO"),"-")</f>
        <v>SI</v>
      </c>
      <c r="G33" s="3" t="str">
        <f t="shared" si="6"/>
        <v>22 - Autorizzazioni al funzionamento e accreditamento unità offerta sociale</v>
      </c>
      <c r="H33" s="47">
        <f>IF(AND(D33="SI",E33="OK"),'22'!$B$24,"Processo non sottoposto a mappatura e valutazione del rischio")</f>
        <v>3.1666666666666665</v>
      </c>
      <c r="I33" s="47">
        <f>IF(AND(D33="SI",E33="OK"),'22'!$B$40,"")</f>
        <v>1.5</v>
      </c>
      <c r="J33" s="47">
        <f>IF(AND(D33="SI",E33="OK"),'22'!$B$44,"")</f>
        <v>4.75</v>
      </c>
      <c r="L33" s="3">
        <v>22</v>
      </c>
      <c r="M33" s="3" t="str">
        <f t="shared" si="7"/>
        <v>22</v>
      </c>
      <c r="O33" s="43">
        <f t="shared" si="0"/>
        <v>0</v>
      </c>
      <c r="P33" s="43">
        <f t="shared" si="1"/>
        <v>0</v>
      </c>
      <c r="Q33" s="43" t="str">
        <f t="shared" si="2"/>
        <v>22 - Autorizzazioni al funzionamento e accreditamento unità offerta sociale</v>
      </c>
      <c r="R33" s="43">
        <f t="shared" si="3"/>
        <v>0</v>
      </c>
      <c r="S33" s="43">
        <f t="shared" si="4"/>
        <v>0</v>
      </c>
      <c r="T33" s="3">
        <v>22</v>
      </c>
      <c r="U33" t="str">
        <f>IF(AND(D33="SI",E33="OK",'22'!$A$47&lt;&gt;""),M33&amp;" - "&amp;C33,"")</f>
        <v>22 - Autorizzazioni al funzionamento e accreditamento unità offerta sociale</v>
      </c>
      <c r="V33" s="3" t="str">
        <f>IF(AND(U33&lt;&gt;"",'22'!$A$47&lt;&gt;""),'22'!$A$47,"")</f>
        <v>Rapporto semestrale al responsabile anticorruzione delle richieste pervenute e delle autorizzazioni concesse e dinigate.</v>
      </c>
    </row>
    <row r="34" spans="2:22" s="3" customFormat="1" ht="20.100000000000001" customHeight="1" thickBot="1" x14ac:dyDescent="0.3">
      <c r="B34" s="55">
        <f t="shared" si="5"/>
        <v>23</v>
      </c>
      <c r="C34" s="21" t="str">
        <f>'23'!A3</f>
        <v>Documenti di identità</v>
      </c>
      <c r="D34" s="4" t="str">
        <f>'23'!$F$2</f>
        <v>SI</v>
      </c>
      <c r="E34" s="4" t="str">
        <f>IF(D34="SI",IF('23'!$B$44="Presenti campi non compilati","Errore","OK"),"-")</f>
        <v>OK</v>
      </c>
      <c r="F34" s="53" t="str">
        <f>IF(D34="SI",IF('23'!$A$47&lt;&gt;"","SI","NO"),"-")</f>
        <v>SI</v>
      </c>
      <c r="G34" s="3" t="str">
        <f t="shared" si="6"/>
        <v>23 - Documenti di identità</v>
      </c>
      <c r="H34" s="47">
        <f>IF(AND(D34="SI",E34="OK"),'23'!$B$24,"Processo non sottoposto a mappatura e valutazione del rischio")</f>
        <v>2</v>
      </c>
      <c r="I34" s="47">
        <f>IF(AND(D34="SI",E34="OK"),'23'!$B$40,"")</f>
        <v>1</v>
      </c>
      <c r="J34" s="47">
        <f>IF(AND(D34="SI",E34="OK"),'23'!$B$44,"")</f>
        <v>2</v>
      </c>
      <c r="L34" s="3">
        <v>23</v>
      </c>
      <c r="M34" s="3" t="str">
        <f t="shared" si="7"/>
        <v>23</v>
      </c>
      <c r="O34" s="43">
        <f t="shared" si="0"/>
        <v>0</v>
      </c>
      <c r="P34" s="43" t="str">
        <f t="shared" si="1"/>
        <v>23 - Documenti di identità</v>
      </c>
      <c r="Q34" s="43">
        <f t="shared" si="2"/>
        <v>0</v>
      </c>
      <c r="R34" s="43">
        <f t="shared" si="3"/>
        <v>0</v>
      </c>
      <c r="S34" s="43">
        <f t="shared" si="4"/>
        <v>0</v>
      </c>
      <c r="T34" s="3">
        <v>23</v>
      </c>
      <c r="U34" t="str">
        <f>IF(AND(D34="SI",E34="OK",'23'!$A$47&lt;&gt;""),M34&amp;" - "&amp;C34,"")</f>
        <v>23 - Documenti di identità</v>
      </c>
      <c r="V34" s="3" t="str">
        <f>IF(AND(U34&lt;&gt;"",'23'!$A$47&lt;&gt;""),'23'!$A$47,"")</f>
        <v xml:space="preserve"> La carta d'identità viene  rilasciata solo mediante la procedura informatica  ed 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3" customFormat="1" ht="20.100000000000001" customHeight="1" thickBot="1" x14ac:dyDescent="0.3">
      <c r="B35" s="55">
        <f t="shared" si="5"/>
        <v>24</v>
      </c>
      <c r="C35" s="21" t="str">
        <f>'24'!A3</f>
        <v>Servizi per minori e famiglie</v>
      </c>
      <c r="D35" s="4" t="str">
        <f>'24'!$F$2</f>
        <v>SI</v>
      </c>
      <c r="E35" s="4" t="str">
        <f>IF(D35="SI",IF('24'!$B$44="Presenti campi non compilati","Errore","OK"),"-")</f>
        <v>OK</v>
      </c>
      <c r="F35" s="53" t="str">
        <f>IF(D35="SI",IF('24'!$A$47&lt;&gt;"","SI","NO"),"-")</f>
        <v>SI</v>
      </c>
      <c r="G35" s="3" t="str">
        <f t="shared" si="6"/>
        <v>24 - Servizi per minori e famiglie</v>
      </c>
      <c r="H35" s="47">
        <f>IF(AND(D35="SI",E35="OK"),'24'!$B$24,"Processo non sottoposto a mappatura e valutazione del rischio")</f>
        <v>3.5</v>
      </c>
      <c r="I35" s="47">
        <f>IF(AND(D35="SI",E35="OK"),'24'!$B$40,"")</f>
        <v>1.25</v>
      </c>
      <c r="J35" s="47">
        <f>IF(AND(D35="SI",E35="OK"),'24'!$B$44,"")</f>
        <v>4.375</v>
      </c>
      <c r="L35" s="3">
        <v>24</v>
      </c>
      <c r="M35" s="3" t="str">
        <f t="shared" si="7"/>
        <v>24</v>
      </c>
      <c r="O35" s="43">
        <f t="shared" si="0"/>
        <v>0</v>
      </c>
      <c r="P35" s="43">
        <f t="shared" si="1"/>
        <v>0</v>
      </c>
      <c r="Q35" s="43" t="str">
        <f t="shared" si="2"/>
        <v>24 - Servizi per minori e famiglie</v>
      </c>
      <c r="R35" s="43">
        <f t="shared" si="3"/>
        <v>0</v>
      </c>
      <c r="S35" s="43">
        <f t="shared" si="4"/>
        <v>0</v>
      </c>
      <c r="T35" s="3">
        <v>24</v>
      </c>
      <c r="U35" t="str">
        <f>IF(AND(D35="SI",E35="OK",'24'!$A$47&lt;&gt;""),M35&amp;" - "&amp;C35,"")</f>
        <v>24 - Servizi per minori e famiglie</v>
      </c>
      <c r="V35" s="3" t="str">
        <f>IF(AND(U35&lt;&gt;"",'24'!$A$47&lt;&gt;""),'24'!$A$47,"")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36" spans="2:22" s="3" customFormat="1" ht="20.100000000000001" customHeight="1" thickBot="1" x14ac:dyDescent="0.3">
      <c r="B36" s="55">
        <f t="shared" si="5"/>
        <v>25</v>
      </c>
      <c r="C36" s="21" t="str">
        <f>'25'!A3</f>
        <v>Servizi assistenziali e socio-sanitari per anziani</v>
      </c>
      <c r="D36" s="4" t="str">
        <f>'25'!$F$2</f>
        <v>SI</v>
      </c>
      <c r="E36" s="4" t="str">
        <f>IF(D36="SI",IF('25'!$B$44="Presenti campi non compilati","Errore","OK"),"-")</f>
        <v>OK</v>
      </c>
      <c r="F36" s="53" t="str">
        <f>IF(D36="SI",IF('25'!$A$47&lt;&gt;"","SI","NO"),"-")</f>
        <v>SI</v>
      </c>
      <c r="G36" s="3" t="str">
        <f t="shared" si="6"/>
        <v>25 - Servizi assistenziali e socio-sanitari per anziani</v>
      </c>
      <c r="H36" s="47">
        <f>IF(AND(D36="SI",E36="OK"),'25'!$B$24,"Processo non sottoposto a mappatura e valutazione del rischio")</f>
        <v>3.5</v>
      </c>
      <c r="I36" s="47">
        <f>IF(AND(D36="SI",E36="OK"),'25'!$B$40,"")</f>
        <v>1.25</v>
      </c>
      <c r="J36" s="47">
        <f>IF(AND(D36="SI",E36="OK"),'25'!$B$44,"")</f>
        <v>4.375</v>
      </c>
      <c r="L36" s="3">
        <v>25</v>
      </c>
      <c r="M36" s="3" t="str">
        <f t="shared" si="7"/>
        <v>25</v>
      </c>
      <c r="O36" s="43">
        <f t="shared" si="0"/>
        <v>0</v>
      </c>
      <c r="P36" s="43">
        <f t="shared" si="1"/>
        <v>0</v>
      </c>
      <c r="Q36" s="43" t="str">
        <f t="shared" si="2"/>
        <v>25 - Servizi assistenziali e socio-sanitari per anziani</v>
      </c>
      <c r="R36" s="43">
        <f t="shared" si="3"/>
        <v>0</v>
      </c>
      <c r="S36" s="43">
        <f t="shared" si="4"/>
        <v>0</v>
      </c>
      <c r="T36" s="3">
        <v>25</v>
      </c>
      <c r="U36" t="str">
        <f>IF(AND(D36="SI",E36="OK",'25'!$A$47&lt;&gt;""),M36&amp;" - "&amp;C36,"")</f>
        <v>25 - Servizi assistenziali e socio-sanitari per anziani</v>
      </c>
      <c r="V36" s="3" t="str">
        <f>IF(AND(U36&lt;&gt;"",'25'!$A$47&lt;&gt;""),'25'!$A$47,"")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37" spans="2:22" s="3" customFormat="1" ht="20.100000000000001" customHeight="1" thickBot="1" x14ac:dyDescent="0.3">
      <c r="B37" s="55">
        <f t="shared" si="5"/>
        <v>26</v>
      </c>
      <c r="C37" s="21" t="str">
        <f>'26'!A3</f>
        <v>Servizi per disabili</v>
      </c>
      <c r="D37" s="4" t="str">
        <f>'26'!$F$2</f>
        <v>SI</v>
      </c>
      <c r="E37" s="4" t="str">
        <f>IF(D37="SI",IF('26'!$B$44="Presenti campi non compilati","Errore","OK"),"-")</f>
        <v>OK</v>
      </c>
      <c r="F37" s="53" t="str">
        <f>IF(D37="SI",IF('26'!$A$47&lt;&gt;"","SI","NO"),"-")</f>
        <v>SI</v>
      </c>
      <c r="G37" s="3" t="str">
        <f t="shared" si="6"/>
        <v>26 - Servizi per disabili</v>
      </c>
      <c r="H37" s="47">
        <f>IF(AND(D37="SI",E37="OK"),'26'!$B$24,"Processo non sottoposto a mappatura e valutazione del rischio")</f>
        <v>3.5</v>
      </c>
      <c r="I37" s="47">
        <f>IF(AND(D37="SI",E37="OK"),'26'!$B$40,"")</f>
        <v>1.25</v>
      </c>
      <c r="J37" s="47">
        <f>IF(AND(D37="SI",E37="OK"),'26'!$B$44,"")</f>
        <v>4.375</v>
      </c>
      <c r="L37" s="3">
        <v>26</v>
      </c>
      <c r="M37" s="3" t="str">
        <f t="shared" si="7"/>
        <v>26</v>
      </c>
      <c r="O37" s="43">
        <f t="shared" si="0"/>
        <v>0</v>
      </c>
      <c r="P37" s="43">
        <f t="shared" si="1"/>
        <v>0</v>
      </c>
      <c r="Q37" s="43" t="str">
        <f t="shared" si="2"/>
        <v>26 - Servizi per disabili</v>
      </c>
      <c r="R37" s="43">
        <f t="shared" si="3"/>
        <v>0</v>
      </c>
      <c r="S37" s="43">
        <f t="shared" si="4"/>
        <v>0</v>
      </c>
      <c r="T37" s="3">
        <v>26</v>
      </c>
      <c r="U37" t="str">
        <f>IF(AND(D37="SI",E37="OK",'26'!$A$47&lt;&gt;""),M37&amp;" - "&amp;C37,"")</f>
        <v>26 - Servizi per disabili</v>
      </c>
      <c r="V37" s="3" t="str">
        <f>IF(AND(U37&lt;&gt;"",'26'!$A$47&lt;&gt;""),'26'!$A$47,"")</f>
        <v>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3" customFormat="1" ht="20.100000000000001" customHeight="1" thickBot="1" x14ac:dyDescent="0.3">
      <c r="B38" s="55">
        <f t="shared" si="5"/>
        <v>27</v>
      </c>
      <c r="C38" s="21" t="str">
        <f>'27'!A3</f>
        <v>Servizi per adulti in difficoltà</v>
      </c>
      <c r="D38" s="4" t="str">
        <f>'27'!$F$2</f>
        <v>SI</v>
      </c>
      <c r="E38" s="4" t="str">
        <f>IF(D38="SI",IF('27'!$B$44="Presenti campi non compilati","Errore","OK"),"-")</f>
        <v>OK</v>
      </c>
      <c r="F38" s="53" t="str">
        <f>IF(D38="SI",IF('27'!$A$47&lt;&gt;"","SI","NO"),"-")</f>
        <v>SI</v>
      </c>
      <c r="G38" s="3" t="str">
        <f t="shared" si="6"/>
        <v>27 - Servizi per adulti in difficoltà</v>
      </c>
      <c r="H38" s="47">
        <f>IF(AND(D38="SI",E38="OK"),'27'!$B$24,"Processo non sottoposto a mappatura e valutazione del rischio")</f>
        <v>3.5</v>
      </c>
      <c r="I38" s="47">
        <f>IF(AND(D38="SI",E38="OK"),'27'!$B$40,"")</f>
        <v>1.25</v>
      </c>
      <c r="J38" s="47">
        <f>IF(AND(D38="SI",E38="OK"),'27'!$B$44,"")</f>
        <v>4.375</v>
      </c>
      <c r="L38" s="3">
        <v>27</v>
      </c>
      <c r="M38" s="3" t="str">
        <f t="shared" si="7"/>
        <v>27</v>
      </c>
      <c r="O38" s="43">
        <f t="shared" si="0"/>
        <v>0</v>
      </c>
      <c r="P38" s="43">
        <f t="shared" si="1"/>
        <v>0</v>
      </c>
      <c r="Q38" s="43" t="str">
        <f t="shared" si="2"/>
        <v>27 - Servizi per adulti in difficoltà</v>
      </c>
      <c r="R38" s="43">
        <f t="shared" si="3"/>
        <v>0</v>
      </c>
      <c r="S38" s="43">
        <f t="shared" si="4"/>
        <v>0</v>
      </c>
      <c r="T38" s="3">
        <v>27</v>
      </c>
      <c r="U38" t="str">
        <f>IF(AND(D38="SI",E38="OK",'27'!$A$47&lt;&gt;""),M38&amp;" - "&amp;C38,"")</f>
        <v>27 - Servizi per adulti in difficoltà</v>
      </c>
      <c r="V38" s="3" t="str">
        <f>IF(AND(U38&lt;&gt;"",'27'!$A$47&lt;&gt;""),'27'!$A$47,"")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9" spans="2:22" s="3" customFormat="1" ht="20.100000000000001" customHeight="1" thickBot="1" x14ac:dyDescent="0.3">
      <c r="B39" s="55">
        <f t="shared" si="5"/>
        <v>28</v>
      </c>
      <c r="C39" s="21" t="str">
        <f>'28'!A3</f>
        <v>Servizi di integrazione dei cittadini stranieri</v>
      </c>
      <c r="D39" s="4" t="str">
        <f>'28'!$F$2</f>
        <v>SI</v>
      </c>
      <c r="E39" s="4" t="str">
        <f>IF(D39="SI",IF('28'!$B$44="Presenti campi non compilati","Errore","OK"),"-")</f>
        <v>OK</v>
      </c>
      <c r="F39" s="53" t="str">
        <f>IF(D39="SI",IF('28'!$A$47&lt;&gt;"","SI","NO"),"-")</f>
        <v>SI</v>
      </c>
      <c r="G39" s="3" t="str">
        <f t="shared" si="6"/>
        <v>28 - Servizi di integrazione dei cittadini stranieri</v>
      </c>
      <c r="H39" s="47">
        <f>IF(AND(D39="SI",E39="OK"),'28'!$B$24,"Processo non sottoposto a mappatura e valutazione del rischio")</f>
        <v>3.5</v>
      </c>
      <c r="I39" s="47">
        <f>IF(AND(D39="SI",E39="OK"),'28'!$B$40,"")</f>
        <v>1.25</v>
      </c>
      <c r="J39" s="47">
        <f>IF(AND(D39="SI",E39="OK"),'28'!$B$44,"")</f>
        <v>4.375</v>
      </c>
      <c r="L39" s="3">
        <v>28</v>
      </c>
      <c r="M39" s="3" t="str">
        <f t="shared" si="7"/>
        <v>28</v>
      </c>
      <c r="O39" s="43">
        <f t="shared" si="0"/>
        <v>0</v>
      </c>
      <c r="P39" s="43">
        <f t="shared" si="1"/>
        <v>0</v>
      </c>
      <c r="Q39" s="43" t="str">
        <f t="shared" si="2"/>
        <v>28 - Servizi di integrazione dei cittadini stranieri</v>
      </c>
      <c r="R39" s="43">
        <f t="shared" si="3"/>
        <v>0</v>
      </c>
      <c r="S39" s="43">
        <f t="shared" si="4"/>
        <v>0</v>
      </c>
      <c r="T39" s="3">
        <v>28</v>
      </c>
      <c r="U39" t="str">
        <f>IF(AND(D39="SI",E39="OK",'28'!$A$47&lt;&gt;""),M39&amp;" - "&amp;C39,"")</f>
        <v>28 - Servizi di integrazione dei cittadini stranieri</v>
      </c>
      <c r="V39" s="3"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40" spans="2:22" s="3" customFormat="1" ht="20.100000000000001" customHeight="1" thickBot="1" x14ac:dyDescent="0.3">
      <c r="B40" s="55">
        <f t="shared" si="5"/>
        <v>29</v>
      </c>
      <c r="C40" s="21" t="str">
        <f>'29'!A3</f>
        <v>Raccolta e smaltimento rifiuti</v>
      </c>
      <c r="D40" s="4" t="str">
        <f>'29'!$F$2</f>
        <v>SI</v>
      </c>
      <c r="E40" s="4" t="str">
        <f>IF(D40="SI",IF('29'!$B$44="Presenti campi non compilati","Errore","OK"),"-")</f>
        <v>OK</v>
      </c>
      <c r="F40" s="53" t="str">
        <f>IF(D40="SI",IF('29'!$A$47&lt;&gt;"","SI","NO"),"-")</f>
        <v>SI</v>
      </c>
      <c r="G40" s="3" t="str">
        <f t="shared" si="6"/>
        <v>29 - Raccolta e smaltimento rifiuti</v>
      </c>
      <c r="H40" s="47">
        <f>IF(AND(D40="SI",E40="OK"),'29'!$B$24,"Processo non sottoposto a mappatura e valutazione del rischio")</f>
        <v>3.6666666666666665</v>
      </c>
      <c r="I40" s="47">
        <f>IF(AND(D40="SI",E40="OK"),'29'!$B$40,"")</f>
        <v>1.25</v>
      </c>
      <c r="J40" s="47">
        <f>IF(AND(D40="SI",E40="OK"),'29'!$B$44,"")</f>
        <v>4.583333333333333</v>
      </c>
      <c r="L40" s="3">
        <v>29</v>
      </c>
      <c r="M40" s="3" t="str">
        <f t="shared" si="7"/>
        <v>29</v>
      </c>
      <c r="O40" s="43">
        <f t="shared" si="0"/>
        <v>0</v>
      </c>
      <c r="P40" s="43">
        <f t="shared" si="1"/>
        <v>0</v>
      </c>
      <c r="Q40" s="43" t="str">
        <f t="shared" si="2"/>
        <v>29 - Raccolta e smaltimento rifiuti</v>
      </c>
      <c r="R40" s="43">
        <f t="shared" si="3"/>
        <v>0</v>
      </c>
      <c r="S40" s="43">
        <f t="shared" si="4"/>
        <v>0</v>
      </c>
      <c r="T40" s="3">
        <v>29</v>
      </c>
      <c r="U40" t="str">
        <f>IF(AND(D40="SI",E40="OK",'29'!$A$47&lt;&gt;""),M40&amp;" - "&amp;C40,"")</f>
        <v>29 - Raccolta e smaltimento rifiuti</v>
      </c>
      <c r="V40" s="3" t="str">
        <f>IF(AND(U40&lt;&gt;"",'29'!$A$47&lt;&gt;""),'29'!$A$47,"")</f>
        <v xml:space="preserve">I processi che ineriscono alla raccolta pratica e allo smaltimento quotidiano saranno rispondenti al contratto di servizio con l'ente gestore e pertanto sono difficili da individuare fattispecie corruttive. </v>
      </c>
    </row>
    <row r="41" spans="2:22" s="3" customFormat="1" ht="20.100000000000001" customHeight="1" thickBot="1" x14ac:dyDescent="0.3">
      <c r="B41" s="55">
        <f t="shared" si="5"/>
        <v>30</v>
      </c>
      <c r="C41" s="21" t="str">
        <f>'30'!A3</f>
        <v>Gestione del protocollo</v>
      </c>
      <c r="D41" s="4" t="str">
        <f>'30'!$F$2</f>
        <v>SI</v>
      </c>
      <c r="E41" s="4" t="str">
        <f>IF(D41="SI",IF('30'!$B$44="Presenti campi non compilati","Errore","OK"),"-")</f>
        <v>OK</v>
      </c>
      <c r="F41" s="53" t="str">
        <f>IF(D41="SI",IF('30'!$A$47&lt;&gt;"","SI","NO"),"-")</f>
        <v>SI</v>
      </c>
      <c r="G41" s="3" t="str">
        <f t="shared" si="6"/>
        <v>30 - Gestione del protocollo</v>
      </c>
      <c r="H41" s="47">
        <f>IF(AND(D41="SI",E41="OK"),'30'!$B$24,"Processo non sottoposto a mappatura e valutazione del rischio")</f>
        <v>1.1666666666666667</v>
      </c>
      <c r="I41" s="47">
        <f>IF(AND(D41="SI",E41="OK"),'30'!$B$40,"")</f>
        <v>0.75</v>
      </c>
      <c r="J41" s="47">
        <f>IF(AND(D41="SI",E41="OK"),'30'!$B$44,"")</f>
        <v>0.875</v>
      </c>
      <c r="L41" s="3">
        <v>30</v>
      </c>
      <c r="M41" s="3" t="str">
        <f t="shared" si="7"/>
        <v>30</v>
      </c>
      <c r="O41" s="43" t="str">
        <f t="shared" si="0"/>
        <v>30 - Gestione del protocollo</v>
      </c>
      <c r="P41" s="43">
        <f t="shared" si="1"/>
        <v>0</v>
      </c>
      <c r="Q41" s="43">
        <f t="shared" si="2"/>
        <v>0</v>
      </c>
      <c r="R41" s="43">
        <f t="shared" si="3"/>
        <v>0</v>
      </c>
      <c r="S41" s="43">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
      <c r="B42" s="55">
        <f t="shared" si="5"/>
        <v>31</v>
      </c>
      <c r="C42" s="21" t="str">
        <f>'31'!A3</f>
        <v>Gestione dell'archivio</v>
      </c>
      <c r="D42" s="4" t="str">
        <f>'31'!$F$2</f>
        <v>SI</v>
      </c>
      <c r="E42" s="4" t="str">
        <f>IF(D42="SI",IF('31'!$B$44="Presenti campi non compilati","Errore","OK"),"-")</f>
        <v>OK</v>
      </c>
      <c r="F42" s="53" t="str">
        <f>IF(D42="SI",IF('31'!$A$47&lt;&gt;"","SI","NO"),"-")</f>
        <v>SI</v>
      </c>
      <c r="G42" s="3" t="str">
        <f t="shared" si="6"/>
        <v>31 - Gestione dell'archivio</v>
      </c>
      <c r="H42" s="47">
        <f>IF(AND(D42="SI",E42="OK"),'31'!$B$24,"Processo non sottoposto a mappatura e valutazione del rischio")</f>
        <v>1.1666666666666667</v>
      </c>
      <c r="I42" s="47">
        <f>IF(AND(D42="SI",E42="OK"),'31'!$B$40,"")</f>
        <v>0.75</v>
      </c>
      <c r="J42" s="47">
        <f>IF(AND(D42="SI",E42="OK"),'31'!$B$44,"")</f>
        <v>0.875</v>
      </c>
      <c r="L42" s="3">
        <v>31</v>
      </c>
      <c r="M42" s="3" t="str">
        <f t="shared" si="7"/>
        <v>31</v>
      </c>
      <c r="O42" s="43" t="str">
        <f t="shared" si="0"/>
        <v>31 - Gestione dell'archivio</v>
      </c>
      <c r="P42" s="43">
        <f t="shared" si="1"/>
        <v>0</v>
      </c>
      <c r="Q42" s="43">
        <f t="shared" si="2"/>
        <v>0</v>
      </c>
      <c r="R42" s="43">
        <f t="shared" si="3"/>
        <v>0</v>
      </c>
      <c r="S42" s="43">
        <f t="shared" si="4"/>
        <v>0</v>
      </c>
      <c r="T42" s="3">
        <v>31</v>
      </c>
      <c r="U42" t="str">
        <f>IF(AND(D42="SI",E42="OK",'31'!$A$47&lt;&gt;""),M42&amp;" - "&amp;C42,"")</f>
        <v>31 - Gestione dell'archivio</v>
      </c>
      <c r="V42" s="3" t="str">
        <f>IF(AND(U42&lt;&gt;"",'31'!$A$47&lt;&gt;""),'31'!$A$47,"")</f>
        <v>Non si registrano pericoli corruttivi nella misura in cui questo ente ha avviato un processo di adozione del manuale di gestione documentale che, unitamente al protocollo elettronico, determina una profilatura dei flussi documentali.</v>
      </c>
    </row>
    <row r="43" spans="2:22" s="3" customFormat="1" ht="20.100000000000001" customHeight="1" thickBot="1" x14ac:dyDescent="0.3">
      <c r="B43" s="55">
        <f t="shared" si="5"/>
        <v>32</v>
      </c>
      <c r="C43" s="21" t="str">
        <f>'32'!A3</f>
        <v>Gestione delle sepolture e dei loculi</v>
      </c>
      <c r="D43" s="4" t="str">
        <f>'32'!$F$2</f>
        <v>SI</v>
      </c>
      <c r="E43" s="4" t="str">
        <f>IF(D43="SI",IF('32'!$B$44="Presenti campi non compilati","Errore","OK"),"-")</f>
        <v>OK</v>
      </c>
      <c r="F43" s="53" t="str">
        <f>IF(D43="SI",IF('32'!$A$47&lt;&gt;"","SI","NO"),"-")</f>
        <v>SI</v>
      </c>
      <c r="G43" s="3" t="str">
        <f t="shared" si="6"/>
        <v>32 - Gestione delle sepolture e dei loculi</v>
      </c>
      <c r="H43" s="47">
        <f>IF(AND(D43="SI",E43="OK"),'32'!$B$24,"Processo non sottoposto a mappatura e valutazione del rischio")</f>
        <v>2.1666666666666665</v>
      </c>
      <c r="I43" s="47">
        <f>IF(AND(D43="SI",E43="OK"),'32'!$B$40,"")</f>
        <v>1</v>
      </c>
      <c r="J43" s="47">
        <f>IF(AND(D43="SI",E43="OK"),'32'!$B$44,"")</f>
        <v>2.1666666666666665</v>
      </c>
      <c r="L43" s="3">
        <v>32</v>
      </c>
      <c r="M43" s="3" t="str">
        <f t="shared" si="7"/>
        <v>32</v>
      </c>
      <c r="O43" s="43">
        <f t="shared" si="0"/>
        <v>0</v>
      </c>
      <c r="P43" s="43" t="str">
        <f t="shared" si="1"/>
        <v>32 - Gestione delle sepolture e dei loculi</v>
      </c>
      <c r="Q43" s="43">
        <f t="shared" si="2"/>
        <v>0</v>
      </c>
      <c r="R43" s="43">
        <f t="shared" si="3"/>
        <v>0</v>
      </c>
      <c r="S43" s="43">
        <f t="shared" si="4"/>
        <v>0</v>
      </c>
      <c r="T43" s="3">
        <v>32</v>
      </c>
      <c r="U43" t="str">
        <f>IF(AND(D43="SI",E43="OK",'32'!$A$47&lt;&gt;""),M43&amp;" - "&amp;C43,"")</f>
        <v>32 - Gestione delle sepolture e dei loculi</v>
      </c>
      <c r="V43" s="3" t="str">
        <f>IF(AND(U43&lt;&gt;"",'32'!$A$47&lt;&gt;""),'32'!$A$47,"")</f>
        <v xml:space="preserve"> Per quanto riguarda la gestione delle concessioni cimiteriali è stato adottato un apposito regolamento con relative tariffe.</v>
      </c>
    </row>
    <row r="44" spans="2:22" s="3" customFormat="1" ht="20.100000000000001" customHeight="1" thickBot="1" x14ac:dyDescent="0.3">
      <c r="B44" s="55">
        <f t="shared" si="5"/>
        <v>33</v>
      </c>
      <c r="C44" s="21" t="str">
        <f>'33'!A3</f>
        <v>Gestione delle tombe di famiglia</v>
      </c>
      <c r="D44" s="4" t="str">
        <f>'33'!$F$2</f>
        <v>SI</v>
      </c>
      <c r="E44" s="4" t="str">
        <f>IF(D44="SI",IF('33'!$B$44="Presenti campi non compilati","Errore","OK"),"-")</f>
        <v>OK</v>
      </c>
      <c r="F44" s="53" t="str">
        <f>IF(D44="SI",IF('33'!$A$47&lt;&gt;"","SI","NO"),"-")</f>
        <v>SI</v>
      </c>
      <c r="G44" s="3" t="str">
        <f t="shared" si="6"/>
        <v>33 - Gestione delle tombe di famiglia</v>
      </c>
      <c r="H44" s="47">
        <f>IF(AND(D44="SI",E44="OK"),'33'!$B$24,"Processo non sottoposto a mappatura e valutazione del rischio")</f>
        <v>2.5</v>
      </c>
      <c r="I44" s="47">
        <f>IF(AND(D44="SI",E44="OK"),'33'!$B$40,"")</f>
        <v>1.25</v>
      </c>
      <c r="J44" s="47">
        <f>IF(AND(D44="SI",E44="OK"),'33'!$B$44,"")</f>
        <v>3.125</v>
      </c>
      <c r="L44" s="3">
        <v>33</v>
      </c>
      <c r="M44" s="3" t="str">
        <f t="shared" si="7"/>
        <v>33</v>
      </c>
      <c r="O44" s="43">
        <f t="shared" ref="O44:O61" si="8">IF(AND(D44="SI",E44="OK"),IF(AND(J44&gt;0,J44&lt;=1),G44,),)</f>
        <v>0</v>
      </c>
      <c r="P44" s="43" t="str">
        <f t="shared" ref="P44:P61" si="9">IF(AND(D44="SI",E44="OK"),IF(AND(J44&gt;1,J44&lt;=4),G44,),)</f>
        <v>33 - Gestione delle tombe di famiglia</v>
      </c>
      <c r="Q44" s="43">
        <f t="shared" ref="Q44:Q61" si="10">IF(AND(D44="SI",E44="OK"),IF(AND(J44&gt;4,J44&lt;=9),G44,),)</f>
        <v>0</v>
      </c>
      <c r="R44" s="43">
        <f t="shared" ref="R44:R61" si="11">IF(AND(D44="SI",E44="OK"),IF(AND(J44&gt;9,J44&lt;=16),G44,),)</f>
        <v>0</v>
      </c>
      <c r="S44" s="43">
        <f t="shared" ref="S44:S61"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adottare un apposito regolamento e l'eventuale assegnazione di nuove tombe è prevista con apposito procedimento ad evidenza pubblica.</v>
      </c>
    </row>
    <row r="45" spans="2:22" s="3" customFormat="1" ht="20.100000000000001" customHeight="1" thickBot="1" x14ac:dyDescent="0.3">
      <c r="B45" s="55">
        <f t="shared" si="5"/>
        <v>34</v>
      </c>
      <c r="C45" s="21" t="str">
        <f>'34'!A3</f>
        <v>Organizzazione eventi</v>
      </c>
      <c r="D45" s="4" t="str">
        <f>'34'!$F$2</f>
        <v>SI</v>
      </c>
      <c r="E45" s="4" t="str">
        <f>IF(D45="SI",IF('34'!$B$44="Presenti campi non compilati","Errore","OK"),"-")</f>
        <v>OK</v>
      </c>
      <c r="F45" s="53" t="str">
        <f>IF(D45="SI",IF('34'!$A$47&lt;&gt;"","SI","NO"),"-")</f>
        <v>SI</v>
      </c>
      <c r="G45" s="3" t="str">
        <f t="shared" si="6"/>
        <v>34 - Organizzazione eventi</v>
      </c>
      <c r="H45" s="47">
        <f>IF(AND(D45="SI",E45="OK"),'34'!$B$24,"Processo non sottoposto a mappatura e valutazione del rischio")</f>
        <v>3</v>
      </c>
      <c r="I45" s="47">
        <f>IF(AND(D45="SI",E45="OK"),'34'!$B$40,"")</f>
        <v>1.25</v>
      </c>
      <c r="J45" s="47">
        <f>IF(AND(D45="SI",E45="OK"),'34'!$B$44,"")</f>
        <v>3.75</v>
      </c>
      <c r="L45" s="3">
        <v>34</v>
      </c>
      <c r="M45" s="3" t="str">
        <f t="shared" si="7"/>
        <v>34</v>
      </c>
      <c r="O45" s="43">
        <f t="shared" si="8"/>
        <v>0</v>
      </c>
      <c r="P45" s="43" t="str">
        <f t="shared" si="9"/>
        <v>34 - Organizzazione eventi</v>
      </c>
      <c r="Q45" s="43">
        <f t="shared" si="10"/>
        <v>0</v>
      </c>
      <c r="R45" s="43">
        <f t="shared" si="11"/>
        <v>0</v>
      </c>
      <c r="S45" s="43">
        <f t="shared" si="12"/>
        <v>0</v>
      </c>
      <c r="T45" s="3">
        <v>34</v>
      </c>
      <c r="U45" t="str">
        <f>IF(AND(D45="SI",E45="OK",'34'!$A$47&lt;&gt;""),M45&amp;" - "&amp;C45,"")</f>
        <v>34 - Organizzazione eventi</v>
      </c>
      <c r="V45" s="3" t="str">
        <f>IF(AND(U45&lt;&gt;"",'34'!$A$47&lt;&gt;""),'34'!$A$47,"")</f>
        <v>Si consiglia ai responsabili dei servizi di procedere alla realizzazione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3" customFormat="1" ht="20.100000000000001" customHeight="1" thickBot="1" x14ac:dyDescent="0.3">
      <c r="B46" s="55">
        <f t="shared" si="5"/>
        <v>35</v>
      </c>
      <c r="C46" s="21" t="str">
        <f>'35'!A3</f>
        <v>Rilascio di patrocini</v>
      </c>
      <c r="D46" s="4" t="str">
        <f>'35'!$F$2</f>
        <v>SI</v>
      </c>
      <c r="E46" s="4" t="str">
        <f>IF(D46="SI",IF('35'!$B$44="Presenti campi non compilati","Errore","OK"),"-")</f>
        <v>OK</v>
      </c>
      <c r="F46" s="53" t="str">
        <f>IF(D46="SI",IF('35'!$A$47&lt;&gt;"","SI","NO"),"-")</f>
        <v>SI</v>
      </c>
      <c r="G46" s="3" t="str">
        <f t="shared" si="6"/>
        <v>35 - Rilascio di patrocini</v>
      </c>
      <c r="H46" s="47">
        <f>IF(AND(D46="SI",E46="OK"),'35'!$B$24,"Processo non sottoposto a mappatura e valutazione del rischio")</f>
        <v>2.6666666666666665</v>
      </c>
      <c r="I46" s="47">
        <f>IF(AND(D46="SI",E46="OK"),'35'!$B$40,"")</f>
        <v>1.25</v>
      </c>
      <c r="J46" s="47">
        <f>IF(AND(D46="SI",E46="OK"),'35'!$B$44,"")</f>
        <v>3.333333333333333</v>
      </c>
      <c r="L46" s="3">
        <v>35</v>
      </c>
      <c r="M46" s="3" t="str">
        <f t="shared" si="7"/>
        <v>35</v>
      </c>
      <c r="O46" s="43">
        <f t="shared" si="8"/>
        <v>0</v>
      </c>
      <c r="P46" s="43" t="str">
        <f t="shared" si="9"/>
        <v>35 - Rilascio di patrocini</v>
      </c>
      <c r="Q46" s="43">
        <f t="shared" si="10"/>
        <v>0</v>
      </c>
      <c r="R46" s="43">
        <f t="shared" si="11"/>
        <v>0</v>
      </c>
      <c r="S46" s="43">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 riferimento alle misure di cui alla scheda n. 8. Nella fissazione delle regole che stanno alla base della concessione dei patrocini vanno individuate le regole particolari per quelli onerosi.</v>
      </c>
    </row>
    <row r="47" spans="2:22" s="3" customFormat="1" ht="30.75" thickBot="1" x14ac:dyDescent="0.3">
      <c r="B47" s="55">
        <f t="shared" si="5"/>
        <v>36</v>
      </c>
      <c r="C47" s="21" t="str">
        <f>'36'!A3</f>
        <v>Ammissioni alle agevolazioni in materia socio assistenziale contributi per pagamento retta servizi sociali</v>
      </c>
      <c r="D47" s="4" t="str">
        <f>'36'!$F$2</f>
        <v>SI</v>
      </c>
      <c r="E47" s="4" t="str">
        <f>IF(D47="SI",IF('36'!$B$44="Presenti campi non compilati","Errore","OK"),"-")</f>
        <v>OK</v>
      </c>
      <c r="F47" s="53" t="str">
        <f>IF(D47="SI",IF('36'!$A$47&lt;&gt;"","SI","NO"),"-")</f>
        <v>SI</v>
      </c>
      <c r="G47" s="3" t="str">
        <f t="shared" si="6"/>
        <v>36 - Ammissioni alle agevolazioni in materia socio assistenziale contributi per pagamento retta servizi sociali</v>
      </c>
      <c r="H47" s="47">
        <f>IF(AND(D47="SI",E47="OK"),'36'!$B$24,"Processo non sottoposto a mappatura e valutazione del rischio")</f>
        <v>3</v>
      </c>
      <c r="I47" s="47">
        <f>IF(AND(D47="SI",E47="OK"),'36'!$B$40,"")</f>
        <v>1.25</v>
      </c>
      <c r="J47" s="47">
        <f>IF(AND(D47="SI",E47="OK"),'36'!$B$44,"")</f>
        <v>3.75</v>
      </c>
      <c r="L47" s="3">
        <v>36</v>
      </c>
      <c r="M47" s="3" t="str">
        <f t="shared" si="7"/>
        <v>36</v>
      </c>
      <c r="O47" s="43">
        <f t="shared" si="8"/>
        <v>0</v>
      </c>
      <c r="P47" s="43" t="str">
        <f t="shared" si="9"/>
        <v>36 - Ammissioni alle agevolazioni in materia socio assistenziale contributi per pagamento retta servizi sociali</v>
      </c>
      <c r="Q47" s="43">
        <f t="shared" si="10"/>
        <v>0</v>
      </c>
      <c r="R47" s="43">
        <f t="shared" si="11"/>
        <v>0</v>
      </c>
      <c r="S47" s="43">
        <f t="shared" si="12"/>
        <v>0</v>
      </c>
      <c r="T47" s="3">
        <v>36</v>
      </c>
      <c r="U47" t="str">
        <f>IF(AND(D47="SI",E47="OK",'36'!$A$47&lt;&gt;""),M47&amp;" - "&amp;C47,"")</f>
        <v>36 - Ammissioni alle agevolazioni in materia socio assistenziale contributi per pagamento retta servizi sociali</v>
      </c>
      <c r="V47" s="3" t="str">
        <f>IF(AND(U47&lt;&gt;"",'36'!$A$47&lt;&gt;""),'36'!$A$47,"")</f>
        <v>Verifica a cura del dirigente/responsabile del procedimento, di concerto con l'ufficio tributi e la polizia locale, della veridicità delle dichiarazioni rese dal soggetto beneficiario.</v>
      </c>
    </row>
    <row r="48" spans="2:22" s="3" customFormat="1" ht="20.100000000000001" customHeight="1" thickBot="1" x14ac:dyDescent="0.3">
      <c r="B48" s="55">
        <f t="shared" si="5"/>
        <v>37</v>
      </c>
      <c r="C48" s="21" t="str">
        <f>'37'!A3</f>
        <v>Erogazioni contributi e sussidi buoni - vaucher regionali</v>
      </c>
      <c r="D48" s="4" t="str">
        <f>'37'!$F$2</f>
        <v>SI</v>
      </c>
      <c r="E48" s="4" t="str">
        <f>IF(D48="SI",IF('37'!$B$44="Presenti campi non compilati","Errore","OK"),"-")</f>
        <v>OK</v>
      </c>
      <c r="F48" s="53" t="str">
        <f>IF(D48="SI",IF('37'!$A$47&lt;&gt;"","SI","NO"),"-")</f>
        <v>SI</v>
      </c>
      <c r="G48" s="3" t="str">
        <f t="shared" si="6"/>
        <v>37 - Erogazioni contributi e sussidi buoni - vaucher regionali</v>
      </c>
      <c r="H48" s="47">
        <f>IF(AND(D48="SI",E48="OK"),'37'!$B$24,"Processo non sottoposto a mappatura e valutazione del rischio")</f>
        <v>3.3333333333333335</v>
      </c>
      <c r="I48" s="47">
        <f>IF(AND(D48="SI",E48="OK"),'37'!$B$40,"")</f>
        <v>1.5</v>
      </c>
      <c r="J48" s="47">
        <f>IF(AND(D48="SI",E48="OK"),'37'!$B$44,"")</f>
        <v>5</v>
      </c>
      <c r="L48" s="3">
        <v>37</v>
      </c>
      <c r="M48" s="3" t="str">
        <f t="shared" si="7"/>
        <v>37</v>
      </c>
      <c r="O48" s="43">
        <f t="shared" si="8"/>
        <v>0</v>
      </c>
      <c r="P48" s="43">
        <f t="shared" si="9"/>
        <v>0</v>
      </c>
      <c r="Q48" s="43" t="str">
        <f t="shared" si="10"/>
        <v>37 - Erogazioni contributi e sussidi buoni - vaucher regionali</v>
      </c>
      <c r="R48" s="43">
        <f t="shared" si="11"/>
        <v>0</v>
      </c>
      <c r="S48" s="43">
        <f t="shared" si="12"/>
        <v>0</v>
      </c>
      <c r="T48" s="3">
        <v>37</v>
      </c>
      <c r="U48" t="str">
        <f>IF(AND(D48="SI",E48="OK",'37'!$A$47&lt;&gt;""),M48&amp;" - "&amp;C48,"")</f>
        <v>37 - Erogazioni contributi e sussidi buoni - vaucher regionali</v>
      </c>
      <c r="V48" s="3" t="str">
        <f>IF(AND(U48&lt;&gt;"",'37'!$A$47&lt;&gt;""),'37'!$A$47,"")</f>
        <v>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v>
      </c>
    </row>
    <row r="49" spans="2:22" s="3" customFormat="1" ht="20.100000000000001" customHeight="1" thickBot="1" x14ac:dyDescent="0.3">
      <c r="B49" s="55">
        <f t="shared" si="5"/>
        <v>38</v>
      </c>
      <c r="C49" s="21" t="str">
        <f>'38'!A3</f>
        <v>Formazione di determinazioni, ordinanze, decreti ed altri atti amministrativi</v>
      </c>
      <c r="D49" s="4" t="str">
        <f>'38'!$F$2</f>
        <v>SI</v>
      </c>
      <c r="E49" s="4" t="str">
        <f>IF(D49="SI",IF('38'!$B$44="Presenti campi non compilati","Errore","OK"),"-")</f>
        <v>OK</v>
      </c>
      <c r="F49" s="53" t="str">
        <f>IF(D49="SI",IF('38'!$A$47&lt;&gt;"","SI","NO"),"-")</f>
        <v>SI</v>
      </c>
      <c r="G49" s="3" t="str">
        <f t="shared" si="6"/>
        <v>38 - Formazione di determinazioni, ordinanze, decreti ed altri atti amministrativi</v>
      </c>
      <c r="H49" s="47">
        <f>IF(AND(D49="SI",E49="OK"),'38'!$B$24,"Processo non sottoposto a mappatura e valutazione del rischio")</f>
        <v>1.3333333333333333</v>
      </c>
      <c r="I49" s="47">
        <f>IF(AND(D49="SI",E49="OK"),'38'!$B$40,"")</f>
        <v>1.25</v>
      </c>
      <c r="J49" s="47">
        <f>IF(AND(D49="SI",E49="OK"),'38'!$B$44,"")</f>
        <v>1.6666666666666665</v>
      </c>
      <c r="L49" s="3">
        <v>38</v>
      </c>
      <c r="M49" s="3" t="str">
        <f t="shared" si="7"/>
        <v>38</v>
      </c>
      <c r="O49" s="43">
        <f t="shared" si="8"/>
        <v>0</v>
      </c>
      <c r="P49" s="43" t="str">
        <f t="shared" si="9"/>
        <v>38 - Formazione di determinazioni, ordinanze, decreti ed altri atti amministrativi</v>
      </c>
      <c r="Q49" s="43">
        <f t="shared" si="10"/>
        <v>0</v>
      </c>
      <c r="R49" s="43">
        <f t="shared" si="11"/>
        <v>0</v>
      </c>
      <c r="S49" s="43">
        <f t="shared" si="12"/>
        <v>0</v>
      </c>
      <c r="T49" s="3">
        <v>38</v>
      </c>
      <c r="U49" t="str">
        <f>IF(AND(D49="SI",E49="OK",'38'!$A$47&lt;&gt;""),M49&amp;" - "&amp;C49,"")</f>
        <v>38 - Formazione di determinazioni, ordinanze, decreti ed altri atti amministrativi</v>
      </c>
      <c r="V49" s="3" t="str">
        <f>IF(AND(U49&lt;&gt;"",'38'!$A$47&lt;&gt;""),'38'!$A$47,"")</f>
        <v>Rispetto della Legge n. 241/90 e del D.lgs. n. 267/2000 e delle norme speciali.</v>
      </c>
    </row>
    <row r="50" spans="2:22" s="3" customFormat="1" ht="20.100000000000001" customHeight="1" thickBot="1" x14ac:dyDescent="0.3">
      <c r="B50" s="55">
        <f t="shared" si="5"/>
        <v>39</v>
      </c>
      <c r="C50" s="21" t="str">
        <f>'39'!A3</f>
        <v>Designazione dei rappresentanti dell'ente presso enti, società, fondazioni</v>
      </c>
      <c r="D50" s="4" t="str">
        <f>'39'!$F$2</f>
        <v>SI</v>
      </c>
      <c r="E50" s="4" t="str">
        <f>IF(D50="SI",IF('39'!$B$44="Presenti campi non compilati","Errore","OK"),"-")</f>
        <v>OK</v>
      </c>
      <c r="F50" s="53" t="str">
        <f>IF(D50="SI",IF('39'!$A$47&lt;&gt;"","SI","NO"),"-")</f>
        <v>SI</v>
      </c>
      <c r="G50" s="3" t="str">
        <f t="shared" si="6"/>
        <v>39 - Designazione dei rappresentanti dell'ente presso enti, società, fondazioni</v>
      </c>
      <c r="H50" s="47">
        <f>IF(AND(D50="SI",E50="OK"),'39'!$B$24,"Processo non sottoposto a mappatura e valutazione del rischio")</f>
        <v>3.3333333333333335</v>
      </c>
      <c r="I50" s="47">
        <f>IF(AND(D50="SI",E50="OK"),'39'!$B$40,"")</f>
        <v>1.75</v>
      </c>
      <c r="J50" s="47">
        <f>IF(AND(D50="SI",E50="OK"),'39'!$B$44,"")</f>
        <v>5.8333333333333339</v>
      </c>
      <c r="L50" s="3">
        <v>39</v>
      </c>
      <c r="M50" s="3" t="str">
        <f t="shared" si="7"/>
        <v>39</v>
      </c>
      <c r="O50" s="43">
        <f t="shared" si="8"/>
        <v>0</v>
      </c>
      <c r="P50" s="43">
        <f t="shared" si="9"/>
        <v>0</v>
      </c>
      <c r="Q50" s="43" t="str">
        <f t="shared" si="10"/>
        <v>39 - Designazione dei rappresentanti dell'ente presso enti, società, fondazioni</v>
      </c>
      <c r="R50" s="43">
        <f t="shared" si="11"/>
        <v>0</v>
      </c>
      <c r="S50" s="43">
        <f t="shared" si="12"/>
        <v>0</v>
      </c>
      <c r="T50" s="3">
        <v>39</v>
      </c>
      <c r="U50" t="str">
        <f>IF(AND(D50="SI",E50="OK",'39'!$A$47&lt;&gt;""),M50&amp;" - "&amp;C50,"")</f>
        <v>39 - Designazione dei rappresentanti dell'ente presso enti, società, fondazioni</v>
      </c>
      <c r="V50" s="3" t="str">
        <f>IF(AND(U50&lt;&gt;"",'39'!$A$47&lt;&gt;""),'39'!$A$47,"")</f>
        <v xml:space="preserve">Vanno distinte designazioni che prevedono un compenso dalle designazioni che invece prevedano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v>
      </c>
    </row>
    <row r="51" spans="2:22" s="3" customFormat="1" ht="20.100000000000001" customHeight="1" thickBot="1" x14ac:dyDescent="0.3">
      <c r="B51" s="55">
        <f t="shared" si="5"/>
        <v>40</v>
      </c>
      <c r="C51" s="21" t="str">
        <f>'40'!A3</f>
        <v xml:space="preserve">Variante in corso di esecuzione del contratto </v>
      </c>
      <c r="D51" s="4" t="str">
        <f>'40'!$F$2</f>
        <v>SI</v>
      </c>
      <c r="E51" s="4" t="str">
        <f>IF(D51="SI",IF('40'!$B$44="Presenti campi non compilati","Errore","OK"),"-")</f>
        <v>OK</v>
      </c>
      <c r="F51" s="53" t="str">
        <f>IF(D51="SI",IF('40'!$A$47&lt;&gt;"","SI","NO"),"-")</f>
        <v>SI</v>
      </c>
      <c r="G51" s="3" t="str">
        <f t="shared" si="6"/>
        <v xml:space="preserve">40 - Variante in corso di esecuzione del contratto </v>
      </c>
      <c r="H51" s="47">
        <f>IF(AND(D51="SI",E51="OK"),'40'!$B$24,"Processo non sottoposto a mappatura e valutazione del rischio")</f>
        <v>3</v>
      </c>
      <c r="I51" s="47">
        <f>IF(AND(D51="SI",E51="OK"),'40'!$B$40,"")</f>
        <v>1.25</v>
      </c>
      <c r="J51" s="47">
        <f>IF(AND(D51="SI",E51="OK"),'40'!$B$44,"")</f>
        <v>3.75</v>
      </c>
      <c r="L51" s="3">
        <v>40</v>
      </c>
      <c r="M51" s="3" t="str">
        <f t="shared" si="7"/>
        <v>40</v>
      </c>
      <c r="O51" s="43">
        <f t="shared" si="8"/>
        <v>0</v>
      </c>
      <c r="P51" s="43" t="str">
        <f t="shared" si="9"/>
        <v xml:space="preserve">40 - Variante in corso di esecuzione del contratto </v>
      </c>
      <c r="Q51" s="43">
        <f t="shared" si="10"/>
        <v>0</v>
      </c>
      <c r="R51" s="43">
        <f t="shared" si="11"/>
        <v>0</v>
      </c>
      <c r="S51" s="43">
        <f t="shared" si="12"/>
        <v>0</v>
      </c>
      <c r="T51" s="3">
        <v>40</v>
      </c>
      <c r="U51" t="str">
        <f>IF(AND(D51="SI",E51="OK",'40'!$A$47&lt;&gt;""),M51&amp;" - "&amp;C51,"")</f>
        <v xml:space="preserve">40 - Variante in corso di esecuzione del contratto </v>
      </c>
      <c r="V51" s="3" t="str">
        <f>IF(AND(U51&lt;&gt;"",'40'!$A$47&lt;&gt;""),'40'!$A$47,"")</f>
        <v>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v>
      </c>
    </row>
    <row r="52" spans="2:22" s="3" customFormat="1" ht="20.100000000000001" customHeight="1" thickBot="1" x14ac:dyDescent="0.3">
      <c r="B52" s="55">
        <f t="shared" si="5"/>
        <v>41</v>
      </c>
      <c r="C52" s="21" t="str">
        <f>'41'!A3</f>
        <v>Autorizzazioni al personale</v>
      </c>
      <c r="D52" s="4" t="str">
        <f>'41'!$F$2</f>
        <v>SI</v>
      </c>
      <c r="E52" s="4" t="str">
        <f>IF(D52="SI",IF('41'!$B$44="Presenti campi non compilati","Errore","OK"),"-")</f>
        <v>OK</v>
      </c>
      <c r="F52" s="53" t="str">
        <f>IF(D52="SI",IF('41'!$A$47&lt;&gt;"","SI","NO"),"-")</f>
        <v>SI</v>
      </c>
      <c r="G52" s="3" t="str">
        <f t="shared" si="6"/>
        <v>41 - Autorizzazioni al personale</v>
      </c>
      <c r="H52" s="47">
        <f>IF(AND(D52="SI",E52="OK"),'41'!$B$24,"Processo non sottoposto a mappatura e valutazione del rischio")</f>
        <v>1.8333333333333333</v>
      </c>
      <c r="I52" s="47">
        <f>IF(AND(D52="SI",E52="OK"),'41'!$B$40,"")</f>
        <v>2.5</v>
      </c>
      <c r="J52" s="47">
        <f>IF(AND(D52="SI",E52="OK"),'41'!$B$44,"")</f>
        <v>4.583333333333333</v>
      </c>
      <c r="L52" s="3">
        <v>41</v>
      </c>
      <c r="M52" s="3" t="str">
        <f t="shared" si="7"/>
        <v>41</v>
      </c>
      <c r="O52" s="43">
        <f t="shared" si="8"/>
        <v>0</v>
      </c>
      <c r="P52" s="43">
        <f t="shared" si="9"/>
        <v>0</v>
      </c>
      <c r="Q52" s="43" t="str">
        <f t="shared" si="10"/>
        <v>41 - Autorizzazioni al personale</v>
      </c>
      <c r="R52" s="43">
        <f t="shared" si="11"/>
        <v>0</v>
      </c>
      <c r="S52" s="43">
        <f t="shared" si="12"/>
        <v>0</v>
      </c>
      <c r="T52" s="3">
        <v>41</v>
      </c>
      <c r="U52" t="str">
        <f>IF(AND(D52="SI",E52="OK",'41'!$A$47&lt;&gt;""),M52&amp;" - "&amp;C52,"")</f>
        <v>41 - Autorizzazioni al personale</v>
      </c>
      <c r="V52" s="3" t="str">
        <f>IF(AND(U52&lt;&gt;"",'41'!$A$47&lt;&gt;""),'41'!$A$47,"")</f>
        <v>Rispetto del codice di comportamento.</v>
      </c>
    </row>
    <row r="53" spans="2:22" s="3" customFormat="1" ht="20.100000000000001" customHeight="1" thickBot="1" x14ac:dyDescent="0.3">
      <c r="B53" s="55">
        <f t="shared" si="5"/>
        <v>42</v>
      </c>
      <c r="C53" s="21" t="str">
        <f>'42'!A3</f>
        <v>Transazioni, accordi bonari e arbitrati</v>
      </c>
      <c r="D53" s="4" t="str">
        <f>'42'!$F$2</f>
        <v>SI</v>
      </c>
      <c r="E53" s="4" t="str">
        <f>IF(D53="SI",IF('42'!$B$44="Presenti campi non compilati","Errore","OK"),"-")</f>
        <v>OK</v>
      </c>
      <c r="F53" s="53" t="str">
        <f>IF(D53="SI",IF('42'!$A$47&lt;&gt;"","SI","NO"),"-")</f>
        <v>SI</v>
      </c>
      <c r="G53" s="3" t="str">
        <f t="shared" si="6"/>
        <v>42 - Transazioni, accordi bonari e arbitrati</v>
      </c>
      <c r="H53" s="47">
        <f>IF(AND(D53="SI",E53="OK"),'42'!$B$24,"Processo non sottoposto a mappatura e valutazione del rischio")</f>
        <v>2.6666666666666665</v>
      </c>
      <c r="I53" s="47">
        <f>IF(AND(D53="SI",E53="OK"),'42'!$B$40,"")</f>
        <v>2.75</v>
      </c>
      <c r="J53" s="47">
        <f>IF(AND(D53="SI",E53="OK"),'42'!$B$44,"")</f>
        <v>7.333333333333333</v>
      </c>
      <c r="L53" s="3">
        <v>42</v>
      </c>
      <c r="M53" s="3" t="str">
        <f t="shared" si="7"/>
        <v>42</v>
      </c>
      <c r="O53" s="43">
        <f t="shared" si="8"/>
        <v>0</v>
      </c>
      <c r="P53" s="43">
        <f t="shared" si="9"/>
        <v>0</v>
      </c>
      <c r="Q53" s="43" t="str">
        <f t="shared" si="10"/>
        <v>42 - Transazioni, accordi bonari e arbitrati</v>
      </c>
      <c r="R53" s="43">
        <f t="shared" si="11"/>
        <v>0</v>
      </c>
      <c r="S53" s="43">
        <f t="shared" si="12"/>
        <v>0</v>
      </c>
      <c r="T53" s="3">
        <v>42</v>
      </c>
      <c r="U53" t="str">
        <f>IF(AND(D53="SI",E53="OK",'42'!$A$47&lt;&gt;""),M53&amp;" - "&amp;C53,"")</f>
        <v>42 - Transazioni, accordi bonari e arbitrati</v>
      </c>
      <c r="V53" s="3" t="str">
        <f>IF(AND(U53&lt;&gt;"",'42'!$A$47&lt;&gt;""),'42'!$A$47,"")</f>
        <v>Adeguata e analitica motivazione dell'atto e degli interventi da attuare sugli immobili comunali. Pubblicazione sul sito istituzionale del Comune del soggetto/beneficiario e dell'importo economico.</v>
      </c>
    </row>
    <row r="54" spans="2:22" s="3" customFormat="1" ht="20.100000000000001" customHeight="1" thickBot="1" x14ac:dyDescent="0.3">
      <c r="B54" s="55">
        <f t="shared" si="5"/>
        <v>43</v>
      </c>
      <c r="C54" s="21" t="str">
        <f>'43'!A3</f>
        <v>Gestione degli alloggi pubblici</v>
      </c>
      <c r="D54" s="4" t="str">
        <f>'43'!$F$2</f>
        <v>SI</v>
      </c>
      <c r="E54" s="4" t="str">
        <f>IF(D54="SI",IF('43'!$B$44="Presenti campi non compilati","Errore","OK"),"-")</f>
        <v>OK</v>
      </c>
      <c r="F54" s="53" t="str">
        <f>IF(D54="SI",IF('43'!$A$47&lt;&gt;"","SI","NO"),"-")</f>
        <v>SI</v>
      </c>
      <c r="G54" s="3" t="str">
        <f t="shared" si="6"/>
        <v>43 - Gestione degli alloggi pubblici</v>
      </c>
      <c r="H54" s="47">
        <f>IF(AND(D54="SI",E54="OK"),'43'!$B$24,"Processo non sottoposto a mappatura e valutazione del rischio")</f>
        <v>2.6666666666666665</v>
      </c>
      <c r="I54" s="47">
        <f>IF(AND(D54="SI",E54="OK"),'43'!$B$40,"")</f>
        <v>0.75</v>
      </c>
      <c r="J54" s="47">
        <f>IF(AND(D54="SI",E54="OK"),'43'!$B$44,"")</f>
        <v>2</v>
      </c>
      <c r="L54" s="3">
        <v>43</v>
      </c>
      <c r="M54" s="3" t="str">
        <f t="shared" si="7"/>
        <v>43</v>
      </c>
      <c r="O54" s="43">
        <f t="shared" si="8"/>
        <v>0</v>
      </c>
      <c r="P54" s="43" t="str">
        <f t="shared" si="9"/>
        <v>43 - Gestione degli alloggi pubblici</v>
      </c>
      <c r="Q54" s="43">
        <f t="shared" si="10"/>
        <v>0</v>
      </c>
      <c r="R54" s="43">
        <f t="shared" si="11"/>
        <v>0</v>
      </c>
      <c r="S54" s="43">
        <f t="shared" si="12"/>
        <v>0</v>
      </c>
      <c r="T54" s="3">
        <v>43</v>
      </c>
      <c r="U54" t="str">
        <f>IF(AND(D54="SI",E54="OK",'43'!$A$47&lt;&gt;""),M54&amp;" - "&amp;C54,"")</f>
        <v>43 - Gestione degli alloggi pubblici</v>
      </c>
      <c r="V54" s="3" t="str">
        <f>IF(AND(U54&lt;&gt;"",'43'!$A$47&lt;&gt;""),'43'!$A$47,"")</f>
        <v>Le graduatorie per l'assegnazione degli alloggi popolari dovranno essere redatte esclusivamente da soggetti terzi rispetto ai dipendenti dell'ufficio. Ci si rivolga prioritariamente alle prestazioni di esperti di comuni e agenzie autonome.</v>
      </c>
    </row>
    <row r="55" spans="2:22" s="3" customFormat="1" ht="20.100000000000001" customHeight="1" thickBot="1" x14ac:dyDescent="0.3">
      <c r="B55" s="55">
        <f t="shared" si="5"/>
        <v>44</v>
      </c>
      <c r="C55" s="21" t="str">
        <f>'44'!A3</f>
        <v xml:space="preserve">Borse di studio, trasporto e mense scolastiche </v>
      </c>
      <c r="D55" s="4" t="str">
        <f>'44'!$F$2</f>
        <v>SI</v>
      </c>
      <c r="E55" s="4" t="str">
        <f>IF(D55="SI",IF('44'!$B$44="Presenti campi non compilati","Errore","OK"),"-")</f>
        <v>OK</v>
      </c>
      <c r="F55" s="53" t="str">
        <f>IF(D55="SI",IF('44'!$A$47&lt;&gt;"","SI","NO"),"-")</f>
        <v>SI</v>
      </c>
      <c r="G55" s="3" t="str">
        <f t="shared" si="6"/>
        <v xml:space="preserve">44 - Borse di studio, trasporto e mense scolastiche </v>
      </c>
      <c r="H55" s="47">
        <f>IF(AND(D55="SI",E55="OK"),'44'!$B$24,"Processo non sottoposto a mappatura e valutazione del rischio")</f>
        <v>2.6666666666666665</v>
      </c>
      <c r="I55" s="47">
        <f>IF(AND(D55="SI",E55="OK"),'44'!$B$40,"")</f>
        <v>1.25</v>
      </c>
      <c r="J55" s="47">
        <f>IF(AND(D55="SI",E55="OK"),'44'!$B$44,"")</f>
        <v>3.333333333333333</v>
      </c>
      <c r="L55" s="3">
        <v>44</v>
      </c>
      <c r="M55" s="3" t="str">
        <f t="shared" si="7"/>
        <v>44</v>
      </c>
      <c r="O55" s="43">
        <f t="shared" si="8"/>
        <v>0</v>
      </c>
      <c r="P55" s="43" t="str">
        <f t="shared" si="9"/>
        <v xml:space="preserve">44 - Borse di studio, trasporto e mense scolastiche </v>
      </c>
      <c r="Q55" s="43">
        <f t="shared" si="10"/>
        <v>0</v>
      </c>
      <c r="R55" s="43">
        <f t="shared" si="11"/>
        <v>0</v>
      </c>
      <c r="S55" s="43">
        <f t="shared" si="12"/>
        <v>0</v>
      </c>
      <c r="T55" s="3">
        <v>44</v>
      </c>
      <c r="U55" t="str">
        <f>IF(AND(D55="SI",E55="OK",'44'!$A$47&lt;&gt;""),M55&amp;" - "&amp;C55,"")</f>
        <v xml:space="preserve">44 - Borse di studio, trasporto e mense scolastiche </v>
      </c>
      <c r="V55" s="3" t="str">
        <f>IF(AND(U55&lt;&gt;"",'44'!$A$47&lt;&gt;""),'44'!$A$47,"")</f>
        <v>Pubblicità dei criteri adottati dall'Amministrazione e verifica della corretta applicazione. Controlli a campione.</v>
      </c>
    </row>
    <row r="56" spans="2:22" s="3" customFormat="1" ht="20.100000000000001" customHeight="1" thickBot="1" x14ac:dyDescent="0.3">
      <c r="B56" s="55">
        <f t="shared" si="5"/>
        <v>45</v>
      </c>
      <c r="C56" s="21" t="str">
        <f>'45'!A3</f>
        <v>Vigilanza sulla circolazione e la sosta</v>
      </c>
      <c r="D56" s="4" t="str">
        <f>'45'!$F$2</f>
        <v>SI</v>
      </c>
      <c r="E56" s="4" t="str">
        <f>IF(D56="SI",IF('45'!$B$44="Presenti campi non compilati","Errore","OK"),"-")</f>
        <v>OK</v>
      </c>
      <c r="F56" s="53" t="str">
        <f>IF(D56="SI",IF('45'!$A$47&lt;&gt;"","SI","NO"),"-")</f>
        <v>SI</v>
      </c>
      <c r="G56" s="3" t="str">
        <f t="shared" si="6"/>
        <v>45 - Vigilanza sulla circolazione e la sosta</v>
      </c>
      <c r="H56" s="47">
        <f>IF(AND(D56="SI",E56="OK"),'45'!$B$24,"Processo non sottoposto a mappatura e valutazione del rischio")</f>
        <v>1.6666666666666667</v>
      </c>
      <c r="I56" s="47">
        <f>IF(AND(D56="SI",E56="OK"),'45'!$B$40,"")</f>
        <v>1</v>
      </c>
      <c r="J56" s="47">
        <f>IF(AND(D56="SI",E56="OK"),'45'!$B$44,"")</f>
        <v>1.6666666666666667</v>
      </c>
      <c r="L56" s="3">
        <v>45</v>
      </c>
      <c r="M56" s="3" t="str">
        <f t="shared" si="7"/>
        <v>45</v>
      </c>
      <c r="O56" s="43">
        <f t="shared" si="8"/>
        <v>0</v>
      </c>
      <c r="P56" s="43" t="str">
        <f t="shared" si="9"/>
        <v>45 - Vigilanza sulla circolazione e la sosta</v>
      </c>
      <c r="Q56" s="43">
        <f t="shared" si="10"/>
        <v>0</v>
      </c>
      <c r="R56" s="43">
        <f t="shared" si="11"/>
        <v>0</v>
      </c>
      <c r="S56" s="43">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
      <c r="B57" s="55">
        <f t="shared" si="5"/>
        <v>46</v>
      </c>
      <c r="C57" s="21" t="str">
        <f>'46'!A3</f>
        <v xml:space="preserve">Controllo servizi esternalizzati </v>
      </c>
      <c r="D57" s="4" t="str">
        <f>'46'!$F$2</f>
        <v>SI</v>
      </c>
      <c r="E57" s="4" t="str">
        <f>IF(D57="SI",IF('46'!$B$44="Presenti campi non compilati","Errore","OK"),"-")</f>
        <v>OK</v>
      </c>
      <c r="F57" s="53" t="str">
        <f>IF(D57="SI",IF('46'!$A$47&lt;&gt;"","SI","NO"),"-")</f>
        <v>SI</v>
      </c>
      <c r="G57" s="3" t="str">
        <f t="shared" si="6"/>
        <v xml:space="preserve">46 - Controllo servizi esternalizzati </v>
      </c>
      <c r="H57" s="47">
        <f>IF(AND(D57="SI",E57="OK"),'46'!$B$24,"Processo non sottoposto a mappatura e valutazione del rischio")</f>
        <v>3.3333333333333335</v>
      </c>
      <c r="I57" s="47">
        <f>IF(AND(D57="SI",E57="OK"),'46'!$B$40,"")</f>
        <v>2.75</v>
      </c>
      <c r="J57" s="47">
        <f>IF(AND(D57="SI",E57="OK"),'46'!$B$44,"")</f>
        <v>9.1666666666666679</v>
      </c>
      <c r="L57" s="3">
        <v>46</v>
      </c>
      <c r="M57" s="3" t="str">
        <f t="shared" si="7"/>
        <v>46</v>
      </c>
      <c r="O57" s="43">
        <f t="shared" si="8"/>
        <v>0</v>
      </c>
      <c r="P57" s="43">
        <f t="shared" si="9"/>
        <v>0</v>
      </c>
      <c r="Q57" s="43">
        <f t="shared" si="10"/>
        <v>0</v>
      </c>
      <c r="R57" s="43" t="str">
        <f t="shared" si="11"/>
        <v xml:space="preserve">46 - Controllo servizi esternalizzati </v>
      </c>
      <c r="S57" s="43">
        <f t="shared" si="12"/>
        <v>0</v>
      </c>
      <c r="T57" s="3">
        <v>46</v>
      </c>
      <c r="U57" t="str">
        <f>IF(AND(D57="SI",E57="OK",'46'!$A$47&lt;&gt;""),M57&amp;" - "&amp;C57,"")</f>
        <v xml:space="preserve">46 - Controllo servizi esternalizzati </v>
      </c>
      <c r="V57" s="3" t="str">
        <f>IF(AND(U57&lt;&gt;"",'46'!$A$47&lt;&gt;""),'46'!$A$47,"")</f>
        <v xml:space="preserve">Esercizio del controllo analogo sugli Enti/Società che gestiscono i servizi esternalizzati. Indagine di Customer Satifisaction. </v>
      </c>
    </row>
    <row r="58" spans="2:22" s="3" customFormat="1" ht="20.100000000000001" customHeight="1" thickBot="1" x14ac:dyDescent="0.3">
      <c r="B58" s="55">
        <f t="shared" si="5"/>
        <v>47</v>
      </c>
      <c r="C58" s="21" t="str">
        <f>'47'!A3</f>
        <v>Affidamenti in house</v>
      </c>
      <c r="D58" s="4" t="str">
        <f>'47'!$F$2</f>
        <v>SI</v>
      </c>
      <c r="E58" s="4" t="str">
        <f>IF(D58="SI",IF('47'!$B$44="Presenti campi non compilati","Errore","OK"),"-")</f>
        <v>OK</v>
      </c>
      <c r="F58" s="53" t="str">
        <f>IF(D58="SI",IF('47'!$A$47&lt;&gt;"","SI","NO"),"-")</f>
        <v>SI</v>
      </c>
      <c r="G58" s="3" t="str">
        <f t="shared" si="6"/>
        <v>47 - Affidamenti in house</v>
      </c>
      <c r="H58" s="47">
        <f>IF(AND(D58="SI",E58="OK"),'47'!$B$24,"Processo non sottoposto a mappatura e valutazione del rischio")</f>
        <v>3.1666666666666665</v>
      </c>
      <c r="I58" s="47">
        <f>IF(AND(D58="SI",E58="OK"),'47'!$B$40,"")</f>
        <v>1.5</v>
      </c>
      <c r="J58" s="47">
        <f>IF(AND(D58="SI",E58="OK"),'47'!$B$44,"")</f>
        <v>4.75</v>
      </c>
      <c r="L58" s="3">
        <v>47</v>
      </c>
      <c r="M58" s="3" t="str">
        <f t="shared" si="7"/>
        <v>47</v>
      </c>
      <c r="O58" s="43">
        <f t="shared" si="8"/>
        <v>0</v>
      </c>
      <c r="P58" s="43">
        <f t="shared" si="9"/>
        <v>0</v>
      </c>
      <c r="Q58" s="43" t="str">
        <f t="shared" si="10"/>
        <v>47 - Affidamenti in house</v>
      </c>
      <c r="R58" s="43">
        <f t="shared" si="11"/>
        <v>0</v>
      </c>
      <c r="S58" s="43">
        <f t="shared" si="12"/>
        <v>0</v>
      </c>
      <c r="T58" s="3">
        <v>47</v>
      </c>
      <c r="U58" t="str">
        <f>IF(AND(D58="SI",E58="OK",'47'!$A$47&lt;&gt;""),M58&amp;" - "&amp;C58,"")</f>
        <v>47 - Affidamenti in house</v>
      </c>
      <c r="V58" s="3" t="str">
        <f>IF(AND(U58&lt;&gt;"",'47'!$A$47&lt;&gt;""),'47'!$A$47,"")</f>
        <v>Nel caso di affidamenti di gestioni di questo tipo, si provveda sempre sulla base di procedimenti ad evidenza pubblica e si sposta l'individuazione delle caratteristiche potenziali degli affidatari, in termini di economicità e funzionalità, dalla fase decisionale a quella di programmazione. In questo modo i responsabili dei servizi avranno poco margine per affidamenti discrezionali.</v>
      </c>
    </row>
    <row r="59" spans="2:22" ht="20.100000000000001" customHeight="1" thickBot="1" x14ac:dyDescent="0.3">
      <c r="B59" s="55">
        <f t="shared" si="5"/>
        <v>49</v>
      </c>
      <c r="C59" s="21" t="str">
        <f>'49'!$A$3</f>
        <v>Registrazioni e rilascio certificazioni in materia anagrafica ed elettorale</v>
      </c>
      <c r="D59" s="4" t="str">
        <f>'49'!$F$2</f>
        <v>SI</v>
      </c>
      <c r="E59" s="4" t="str">
        <f>IF(D59="SI",IF('49'!$B$44="Presenti campi non compilati","Errore","OK"),"-")</f>
        <v>OK</v>
      </c>
      <c r="F59" s="53" t="str">
        <f>IF(D59="SI",IF('49'!$A$47&lt;&gt;"","SI","NO"),"-")</f>
        <v>SI</v>
      </c>
      <c r="G59" s="3" t="str">
        <f t="shared" si="6"/>
        <v>49 - Registrazioni e rilascio certificazioni in materia anagrafica ed elettorale</v>
      </c>
      <c r="H59" s="47">
        <f>IF(AND(D59="SI",E59="OK"),'49'!$B$24,"Processo non sottoposto a mappatura e valutazione del rischio")</f>
        <v>3.1666666666666665</v>
      </c>
      <c r="I59" s="47">
        <f>IF(AND(D59="SI",E59="OK"),'49'!$B$40,"")</f>
        <v>0.75</v>
      </c>
      <c r="J59" s="47">
        <f>IF(AND(D59="SI",E59="OK"),'49'!$B$44,"")</f>
        <v>2.375</v>
      </c>
      <c r="L59" s="3">
        <v>49</v>
      </c>
      <c r="M59" s="3" t="str">
        <f t="shared" si="7"/>
        <v>49</v>
      </c>
      <c r="O59" s="43">
        <f t="shared" si="8"/>
        <v>0</v>
      </c>
      <c r="P59" s="43" t="str">
        <f t="shared" si="9"/>
        <v>49 - Registrazioni e rilascio certificazioni in materia anagrafica ed elettorale</v>
      </c>
      <c r="Q59" s="43">
        <f t="shared" si="10"/>
        <v>0</v>
      </c>
      <c r="R59" s="43">
        <f t="shared" si="11"/>
        <v>0</v>
      </c>
      <c r="S59" s="43">
        <f t="shared" si="12"/>
        <v>0</v>
      </c>
      <c r="T59" s="3">
        <v>49</v>
      </c>
      <c r="U59" t="str">
        <f>IF(AND(D59="SI",E59="OK",'49'!$A$47&lt;&gt;""),M59&amp;" - "&amp;C59,"")</f>
        <v>49 - Registrazioni e rilascio certificazioni in materia anagrafica ed elettorale</v>
      </c>
      <c r="V59" s="3" t="str">
        <f>IF(AND(U59&lt;&gt;"",'49'!$A$47&lt;&gt;""),'49'!$A$47,"")</f>
        <v>Adozione di procedure standardizzate</v>
      </c>
    </row>
    <row r="60" spans="2:22" ht="20.100000000000001" customHeight="1" thickBot="1" x14ac:dyDescent="0.3">
      <c r="B60" s="55">
        <f t="shared" si="5"/>
        <v>52</v>
      </c>
      <c r="C60" s="21" t="str">
        <f>'52'!$A$3</f>
        <v xml:space="preserve">Rilascio nuove residenze </v>
      </c>
      <c r="D60" s="4" t="str">
        <f>'52'!$F$2</f>
        <v>SI</v>
      </c>
      <c r="E60" s="4" t="str">
        <f>IF(D60="SI",IF('52'!$B$44="Presenti campi non compilati","Errore","OK"),"-")</f>
        <v>OK</v>
      </c>
      <c r="F60" s="53" t="str">
        <f>IF(D60="SI",IF('52'!$A$47&lt;&gt;"","SI","NO"),"-")</f>
        <v>SI</v>
      </c>
      <c r="G60" s="3" t="str">
        <f t="shared" si="6"/>
        <v xml:space="preserve">52 - Rilascio nuove residenze </v>
      </c>
      <c r="H60" s="47">
        <f>IF(AND(D60="SI",E60="OK"),'52'!$B$24,"Processo non sottoposto a mappatura e valutazione del rischio")</f>
        <v>2.5</v>
      </c>
      <c r="I60" s="47">
        <f>IF(AND(D60="SI",E60="OK"),'52'!$B$40,"")</f>
        <v>1</v>
      </c>
      <c r="J60" s="47">
        <f>IF(AND(D60="SI",E60="OK"),'52'!$B$44,"")</f>
        <v>2.5</v>
      </c>
      <c r="L60" s="3">
        <v>52</v>
      </c>
      <c r="M60" s="3" t="str">
        <f t="shared" si="7"/>
        <v>52</v>
      </c>
      <c r="O60" s="43">
        <f t="shared" si="8"/>
        <v>0</v>
      </c>
      <c r="P60" s="43" t="str">
        <f t="shared" si="9"/>
        <v xml:space="preserve">52 - Rilascio nuove residenze </v>
      </c>
      <c r="Q60" s="43">
        <f t="shared" si="10"/>
        <v>0</v>
      </c>
      <c r="R60" s="43">
        <f t="shared" si="11"/>
        <v>0</v>
      </c>
      <c r="S60" s="43">
        <f t="shared" si="12"/>
        <v>0</v>
      </c>
      <c r="T60" s="3">
        <v>52</v>
      </c>
      <c r="U60" t="str">
        <f>IF(AND(D60="SI",E60="OK",'52'!$A$47&lt;&gt;""),M60&amp;" - "&amp;C60,"")</f>
        <v xml:space="preserve">52 - Rilascio nuove residenze </v>
      </c>
      <c r="V60" s="3" t="str">
        <f>IF(AND(U60&lt;&gt;"",'52'!$A$47&lt;&gt;""),'52'!$A$47,"")</f>
        <v>Verifica delle operazioni compiute dagli ufficiali d'anagrafe tenuto conto che il procedimento si basa anche sulle riusltanze degli accertamenti compiuti  dagli Agenti di Polizia Locale in merito al requisito della dimora abituale.</v>
      </c>
    </row>
    <row r="61" spans="2:22" ht="20.100000000000001" customHeight="1" thickBot="1" x14ac:dyDescent="0.3">
      <c r="B61" s="55">
        <f t="shared" si="5"/>
        <v>53</v>
      </c>
      <c r="C61" s="21" t="str">
        <f>'53'!$A$3</f>
        <v xml:space="preserve">Trascrizioni sui registri di Stato Civile </v>
      </c>
      <c r="D61" s="4" t="str">
        <f>'53'!$F$2</f>
        <v>SI</v>
      </c>
      <c r="E61" s="4" t="str">
        <f>IF(D61="SI",IF('53'!$B$44="Presenti campi non compilati","Errore","OK"),"-")</f>
        <v>OK</v>
      </c>
      <c r="F61" s="53" t="str">
        <f>IF(D61="SI",IF('53'!$A$47&lt;&gt;"","SI","NO"),"-")</f>
        <v>SI</v>
      </c>
      <c r="G61" s="3" t="str">
        <f t="shared" si="6"/>
        <v xml:space="preserve">53 - Trascrizioni sui registri di Stato Civile </v>
      </c>
      <c r="H61" s="47">
        <f>IF(AND(D61="SI",E61="OK"),'53'!$B$24,"Processo non sottoposto a mappatura e valutazione del rischio")</f>
        <v>2.5</v>
      </c>
      <c r="I61" s="47">
        <f>IF(AND(D61="SI",E61="OK"),'53'!$B$40,"")</f>
        <v>1</v>
      </c>
      <c r="J61" s="47">
        <f>IF(AND(D61="SI",E61="OK"),'53'!$B$44,"")</f>
        <v>2.5</v>
      </c>
      <c r="L61" s="3">
        <v>53</v>
      </c>
      <c r="M61" s="3" t="str">
        <f t="shared" si="7"/>
        <v>53</v>
      </c>
      <c r="O61" s="43">
        <f t="shared" si="8"/>
        <v>0</v>
      </c>
      <c r="P61" s="43" t="str">
        <f t="shared" si="9"/>
        <v xml:space="preserve">53 - Trascrizioni sui registri di Stato Civile </v>
      </c>
      <c r="Q61" s="43">
        <f t="shared" si="10"/>
        <v>0</v>
      </c>
      <c r="R61" s="43">
        <f t="shared" si="11"/>
        <v>0</v>
      </c>
      <c r="S61" s="43">
        <f t="shared" si="12"/>
        <v>0</v>
      </c>
      <c r="T61" s="3">
        <v>53</v>
      </c>
      <c r="U61" t="str">
        <f>IF(AND(D61="SI",E61="OK",'53'!$A$47&lt;&gt;""),M61&amp;" - "&amp;C61,"")</f>
        <v xml:space="preserve">53 - Trascrizioni sui registri di Stato Civile </v>
      </c>
      <c r="V61" s="3" t="str">
        <f>IF(AND(U61&lt;&gt;"",'53'!$A$47&lt;&gt;""),'53'!$A$47,"")</f>
        <v>Rispetto delle procedure previste dal manuale sulla  qualità.</v>
      </c>
    </row>
    <row r="62" spans="2:22" ht="20.100000000000001" customHeight="1" thickBot="1" x14ac:dyDescent="0.3">
      <c r="B62" s="55">
        <f t="shared" ref="B62" si="13">IF(OR(C62="Nuova scheda",C62=""),"",T62)</f>
        <v>54</v>
      </c>
      <c r="C62" s="21" t="str">
        <f>'54'!$A$3</f>
        <v xml:space="preserve">Procedimento disciplinare </v>
      </c>
      <c r="D62" s="4" t="str">
        <f>'54'!$F$2</f>
        <v>SI</v>
      </c>
      <c r="E62" s="4" t="str">
        <f>IF(D62="SI",IF('54'!$B$44="Presenti campi non compilati","Errore","OK"),"-")</f>
        <v>OK</v>
      </c>
      <c r="F62" s="53" t="str">
        <f>IF(D62="SI",IF('54'!$A$47&lt;&gt;"","SI","NO"),"-")</f>
        <v>SI</v>
      </c>
      <c r="G62" s="3" t="str">
        <f t="shared" ref="G62" si="14">IF(OR(C62="Nuova scheda",C62=""),"",M62&amp;" - "&amp;C62)</f>
        <v xml:space="preserve">54 - Procedimento disciplinare </v>
      </c>
      <c r="H62" s="47">
        <f>IF(AND(D62="SI",E62="OK"),'54'!$B$24,"Processo non sottoposto a mappatura e valutazione del rischio")</f>
        <v>2.6666666666666665</v>
      </c>
      <c r="I62" s="47">
        <f>IF(AND(D62="SI",E62="OK"),'54'!$B$40,"")</f>
        <v>1.75</v>
      </c>
      <c r="J62" s="47">
        <f>IF(AND(D62="SI",E62="OK"),'54'!$B$44,"")</f>
        <v>4.6666666666666661</v>
      </c>
      <c r="L62" s="3">
        <v>54</v>
      </c>
      <c r="M62" s="3" t="str">
        <f t="shared" ref="M62" si="15">IF(L62&lt;&gt;0,TEXT(L62,"00"),"")</f>
        <v>54</v>
      </c>
      <c r="O62" s="43">
        <f t="shared" ref="O62" si="16">IF(AND(D62="SI",E62="OK"),IF(AND(J62&gt;0,J62&lt;=1),G62,),)</f>
        <v>0</v>
      </c>
      <c r="P62" s="43">
        <f t="shared" ref="P62" si="17">IF(AND(D62="SI",E62="OK"),IF(AND(J62&gt;1,J62&lt;=4),G62,),)</f>
        <v>0</v>
      </c>
      <c r="Q62" s="43" t="str">
        <f t="shared" ref="Q62" si="18">IF(AND(D62="SI",E62="OK"),IF(AND(J62&gt;4,J62&lt;=9),G62,),)</f>
        <v xml:space="preserve">54 - Procedimento disciplinare </v>
      </c>
      <c r="R62" s="43">
        <f t="shared" ref="R62" si="19">IF(AND(D62="SI",E62="OK"),IF(AND(J62&gt;9,J62&lt;=16),G62,),)</f>
        <v>0</v>
      </c>
      <c r="S62" s="43">
        <f t="shared" ref="S62" si="20">IF(AND(D62="SI",E62="OK"),IF(AND(J62&gt;16,J62&lt;=25),G62,),)</f>
        <v>0</v>
      </c>
      <c r="T62" s="3">
        <v>54</v>
      </c>
      <c r="U62" t="str">
        <f>IF(AND(D62="SI",E62="OK",'54'!$A$47&lt;&gt;""),M62&amp;" - "&amp;C62,"")</f>
        <v xml:space="preserve">54 - Procedimento disciplinare </v>
      </c>
      <c r="V62" s="3" t="str">
        <f>IF(AND(U62&lt;&gt;"",'54'!$A$47&lt;&gt;""),'54'!$A$47,"")</f>
        <v>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v>
      </c>
    </row>
    <row r="63" spans="2:22" ht="20.100000000000001" customHeight="1" thickBot="1" x14ac:dyDescent="0.3">
      <c r="B63" s="55">
        <f t="shared" ref="B63:B77" si="21">IF(OR(C63="Nuova scheda",C63=""),"",T63)</f>
        <v>55</v>
      </c>
      <c r="C63" s="21" t="str">
        <f>'55'!$A$3</f>
        <v xml:space="preserve">Controllo affissioni abusive </v>
      </c>
      <c r="D63" s="4" t="str">
        <f>'55'!$F$2</f>
        <v>SI</v>
      </c>
      <c r="E63" s="4" t="str">
        <f>IF(D63="SI",IF('55'!$B$44="Presenti campi non compilati","Errore","OK"),"-")</f>
        <v>OK</v>
      </c>
      <c r="F63" s="53" t="str">
        <f>IF(D63="SI",IF('55'!$A$47&lt;&gt;"","SI","NO"),"-")</f>
        <v>SI</v>
      </c>
      <c r="G63" s="3" t="str">
        <f t="shared" ref="G63:G77" si="22">IF(OR(C63="Nuova scheda",C63=""),"",M63&amp;" - "&amp;C63)</f>
        <v xml:space="preserve">55 - Controllo affissioni abusive </v>
      </c>
      <c r="H63" s="47">
        <f>IF(AND(D63="SI",E63="OK"),'55'!$B$24,"Processo non sottoposto a mappatura e valutazione del rischio")</f>
        <v>2.8333333333333335</v>
      </c>
      <c r="I63" s="47">
        <f>IF(AND(D63="SI",E63="OK"),'55'!$B$40,"")</f>
        <v>1.5</v>
      </c>
      <c r="J63" s="47">
        <f>IF(AND(D63="SI",E63="OK"),'55'!$B$44,"")</f>
        <v>4.25</v>
      </c>
      <c r="L63" s="3">
        <v>55</v>
      </c>
      <c r="M63" s="3" t="str">
        <f t="shared" ref="M63:M77" si="23">IF(L63&lt;&gt;0,TEXT(L63,"00"),"")</f>
        <v>55</v>
      </c>
      <c r="O63" s="43">
        <f t="shared" ref="O63:O77" si="24">IF(AND(D63="SI",E63="OK"),IF(AND(J63&gt;0,J63&lt;=1),G63,),)</f>
        <v>0</v>
      </c>
      <c r="P63" s="43">
        <f t="shared" ref="P63:P77" si="25">IF(AND(D63="SI",E63="OK"),IF(AND(J63&gt;1,J63&lt;=4),G63,),)</f>
        <v>0</v>
      </c>
      <c r="Q63" s="43" t="str">
        <f t="shared" ref="Q63:Q77" si="26">IF(AND(D63="SI",E63="OK"),IF(AND(J63&gt;4,J63&lt;=9),G63,),)</f>
        <v xml:space="preserve">55 - Controllo affissioni abusive </v>
      </c>
      <c r="R63" s="43">
        <f t="shared" ref="R63:R77" si="27">IF(AND(D63="SI",E63="OK"),IF(AND(J63&gt;9,J63&lt;=16),G63,),)</f>
        <v>0</v>
      </c>
      <c r="S63" s="43">
        <f t="shared" ref="S63:S77" si="28">IF(AND(D63="SI",E63="OK"),IF(AND(J63&gt;16,J63&lt;=25),G63,),)</f>
        <v>0</v>
      </c>
      <c r="T63" s="3">
        <v>55</v>
      </c>
      <c r="U63" t="str">
        <f>IF(AND(D63="SI",E63="OK",'55'!$A$47&lt;&gt;""),M63&amp;" - "&amp;C63,"")</f>
        <v xml:space="preserve">55 - Controllo affissioni abusive </v>
      </c>
      <c r="V63" s="3" t="str">
        <f>IF(AND(U63&lt;&gt;"",'55'!$A$47&lt;&gt;""),'55'!$A$47,"")</f>
        <v>Gestione delle segnalazioni da parte del Dirigente. Verifica della corretta applicazione del regolamento e delle sanzioni previste.</v>
      </c>
    </row>
    <row r="64" spans="2:22" ht="20.100000000000001" customHeight="1" thickBot="1" x14ac:dyDescent="0.3">
      <c r="B64" s="55">
        <f t="shared" si="21"/>
        <v>56</v>
      </c>
      <c r="C64" s="21" t="str">
        <f>'56'!$A$3</f>
        <v>Indennizzi, risarcimenti e rimborsi</v>
      </c>
      <c r="D64" s="4" t="str">
        <f>'56'!$F$2</f>
        <v>SI</v>
      </c>
      <c r="E64" s="4" t="str">
        <f>IF(D64="SI",IF('56'!$B$44="Presenti campi non compilati","Errore","OK"),"-")</f>
        <v>OK</v>
      </c>
      <c r="F64" s="53" t="str">
        <f>IF(D64="SI",IF('56'!$A$47&lt;&gt;"","SI","NO"),"-")</f>
        <v>SI</v>
      </c>
      <c r="G64" s="3" t="str">
        <f t="shared" si="22"/>
        <v>56 - Indennizzi, risarcimenti e rimborsi</v>
      </c>
      <c r="H64" s="47">
        <f>IF(AND(D64="SI",E64="OK"),'56'!$B$24,"Processo non sottoposto a mappatura e valutazione del rischio")</f>
        <v>3.3333333333333335</v>
      </c>
      <c r="I64" s="47">
        <f>IF(AND(D64="SI",E64="OK"),'56'!$B$40,"")</f>
        <v>1.25</v>
      </c>
      <c r="J64" s="47">
        <f>IF(AND(D64="SI",E64="OK"),'56'!$B$44,"")</f>
        <v>4.166666666666667</v>
      </c>
      <c r="L64" s="3">
        <v>56</v>
      </c>
      <c r="M64" s="3" t="str">
        <f t="shared" si="23"/>
        <v>56</v>
      </c>
      <c r="O64" s="43">
        <f t="shared" si="24"/>
        <v>0</v>
      </c>
      <c r="P64" s="43">
        <f t="shared" si="25"/>
        <v>0</v>
      </c>
      <c r="Q64" s="43" t="str">
        <f t="shared" si="26"/>
        <v>56 - Indennizzi, risarcimenti e rimborsi</v>
      </c>
      <c r="R64" s="43">
        <f t="shared" si="27"/>
        <v>0</v>
      </c>
      <c r="S64" s="43">
        <f t="shared" si="28"/>
        <v>0</v>
      </c>
      <c r="T64" s="3">
        <v>56</v>
      </c>
      <c r="U64" t="str">
        <f>IF(AND(D64="SI",E64="OK",'56'!$A$47&lt;&gt;""),M64&amp;" - "&amp;C64,"")</f>
        <v>56 - Indennizzi, risarcimenti e rimborsi</v>
      </c>
      <c r="V64" s="3" t="str">
        <f>IF(AND(U64&lt;&gt;"",'56'!$A$47&lt;&gt;""),'56'!$A$47,"")</f>
        <v xml:space="preserve">Adeguata e analitica movitrazione dell'atto e degli interventi da attuare sugli immobili comunali. Pubblicazione sul sito istituzionale del comune del soggetto/beneficiario e dell'importo economico </v>
      </c>
    </row>
    <row r="65" spans="2:22" ht="20.100000000000001" customHeight="1" thickBot="1" x14ac:dyDescent="0.3">
      <c r="B65" s="55">
        <f t="shared" si="21"/>
        <v>57</v>
      </c>
      <c r="C65" s="21" t="str">
        <f>'57'!$A$3</f>
        <v>Subbapalto</v>
      </c>
      <c r="D65" s="4" t="str">
        <f>'57'!$F$2</f>
        <v>SI</v>
      </c>
      <c r="E65" s="4" t="str">
        <f>IF(D65="SI",IF('57'!$B$44="Presenti campi non compilati","Errore","OK"),"-")</f>
        <v>OK</v>
      </c>
      <c r="F65" s="53" t="str">
        <f>IF(D65="SI",IF('57'!$A$47&lt;&gt;"","SI","NO"),"-")</f>
        <v>SI</v>
      </c>
      <c r="G65" s="3" t="str">
        <f t="shared" si="22"/>
        <v>57 - Subbapalto</v>
      </c>
      <c r="H65" s="47">
        <f>IF(AND(D65="SI",E65="OK"),'57'!$B$24,"Processo non sottoposto a mappatura e valutazione del rischio")</f>
        <v>2.5</v>
      </c>
      <c r="I65" s="47">
        <f>IF(AND(D65="SI",E65="OK"),'57'!$B$40,"")</f>
        <v>1.25</v>
      </c>
      <c r="J65" s="47">
        <f>IF(AND(D65="SI",E65="OK"),'57'!$B$44,"")</f>
        <v>3.125</v>
      </c>
      <c r="L65" s="3">
        <v>57</v>
      </c>
      <c r="M65" s="3" t="str">
        <f t="shared" si="23"/>
        <v>57</v>
      </c>
      <c r="O65" s="43">
        <f t="shared" si="24"/>
        <v>0</v>
      </c>
      <c r="P65" s="43" t="str">
        <f t="shared" si="25"/>
        <v>57 - Subbapalto</v>
      </c>
      <c r="Q65" s="43">
        <f t="shared" si="26"/>
        <v>0</v>
      </c>
      <c r="R65" s="43">
        <f t="shared" si="27"/>
        <v>0</v>
      </c>
      <c r="S65" s="43">
        <f t="shared" si="28"/>
        <v>0</v>
      </c>
      <c r="T65" s="3">
        <v>57</v>
      </c>
      <c r="U65" t="str">
        <f>IF(AND(D65="SI",E65="OK",'57'!$A$47&lt;&gt;""),M65&amp;" - "&amp;C65,"")</f>
        <v>57 - Subbapalto</v>
      </c>
      <c r="V65" s="3" t="str">
        <f>IF(AND(U65&lt;&gt;"",'57'!$A$47&lt;&gt;""),'57'!$A$47,"")</f>
        <v>Per i subbapalti di importo superiori al 5% delle prestazioni affidate o superiori a 100.000,00 euro, trasmissine dell'atto di autorizzazione subbapalto al RPC, così da permettere la tempestività conoscenza e verifica dell'osservanza delle disposizine di legge in materia di subbapalti.</v>
      </c>
    </row>
    <row r="66" spans="2:22" ht="30.75" thickBot="1" x14ac:dyDescent="0.3">
      <c r="B66" s="55">
        <f t="shared" si="21"/>
        <v>58</v>
      </c>
      <c r="C66" s="21" t="str">
        <f>'58'!$A$3</f>
        <v>Utilizzo di rimedi di risoluzione delle controversie alternativi a quelli giurisdizionali durante la fase di esecuzione del contratto</v>
      </c>
      <c r="D66" s="4" t="str">
        <f>'58'!$F$2</f>
        <v>SI</v>
      </c>
      <c r="E66" s="4" t="str">
        <f>IF(D66="SI",IF('58'!$B$44="Presenti campi non compilati","Errore","OK"),"-")</f>
        <v>OK</v>
      </c>
      <c r="F66" s="53" t="str">
        <f>IF(D66="SI",IF('58'!$A$47&lt;&gt;"","SI","NO"),"-")</f>
        <v>SI</v>
      </c>
      <c r="G66" s="3" t="str">
        <f t="shared" si="22"/>
        <v>58 - Utilizzo di rimedi di risoluzione delle controversie alternativi a quelli giurisdizionali durante la fase di esecuzione del contratto</v>
      </c>
      <c r="H66" s="47">
        <f>IF(AND(D66="SI",E66="OK"),'58'!$B$24,"Processo non sottoposto a mappatura e valutazione del rischio")</f>
        <v>3</v>
      </c>
      <c r="I66" s="47">
        <f>IF(AND(D66="SI",E66="OK"),'58'!$B$40,"")</f>
        <v>1.25</v>
      </c>
      <c r="J66" s="47">
        <f>IF(AND(D66="SI",E66="OK"),'58'!$B$44,"")</f>
        <v>3.75</v>
      </c>
      <c r="L66" s="3">
        <v>58</v>
      </c>
      <c r="M66" s="3" t="str">
        <f t="shared" si="23"/>
        <v>58</v>
      </c>
      <c r="O66" s="43">
        <f t="shared" si="24"/>
        <v>0</v>
      </c>
      <c r="P66" s="43" t="str">
        <f t="shared" si="25"/>
        <v>58 - Utilizzo di rimedi di risoluzione delle controversie alternativi a quelli giurisdizionali durante la fase di esecuzione del contratto</v>
      </c>
      <c r="Q66" s="43">
        <f t="shared" si="26"/>
        <v>0</v>
      </c>
      <c r="R66" s="43">
        <f t="shared" si="27"/>
        <v>0</v>
      </c>
      <c r="S66" s="43">
        <f t="shared" si="28"/>
        <v>0</v>
      </c>
      <c r="T66" s="3">
        <v>58</v>
      </c>
      <c r="U66" t="str">
        <f>IF(AND(D66="SI",E66="OK",'58'!$A$47&lt;&gt;""),M66&amp;" - "&amp;C66,"")</f>
        <v>58 - Utilizzo di rimedi di risoluzione delle controversie alternativi a quelli giurisdizionali durante la fase di esecuzione del contratto</v>
      </c>
      <c r="V66" s="3" t="str">
        <f>IF(AND(U66&lt;&gt;"",'58'!$A$47&lt;&gt;""),'58'!$A$47,"")</f>
        <v>Obbligo di adeguata motivazione dell'atto di scelta delle modalità risolutive delle controversie con esplicita.</v>
      </c>
    </row>
    <row r="67" spans="2:22" ht="20.100000000000001" customHeight="1" thickBot="1" x14ac:dyDescent="0.3">
      <c r="B67" s="55">
        <f t="shared" si="21"/>
        <v>59</v>
      </c>
      <c r="C67" s="21" t="str">
        <f>'59'!$A$3</f>
        <v xml:space="preserve">Autorizzazioni lavori </v>
      </c>
      <c r="D67" s="4" t="str">
        <f>'59'!$F$2</f>
        <v>SI</v>
      </c>
      <c r="E67" s="4" t="str">
        <f>IF(D67="SI",IF('59'!$B$44="Presenti campi non compilati","Errore","OK"),"-")</f>
        <v>OK</v>
      </c>
      <c r="F67" s="53" t="str">
        <f>IF(D67="SI",IF('59'!$A$47&lt;&gt;"","SI","NO"),"-")</f>
        <v>SI</v>
      </c>
      <c r="G67" s="3" t="str">
        <f t="shared" si="22"/>
        <v xml:space="preserve">59 - Autorizzazioni lavori </v>
      </c>
      <c r="H67" s="47">
        <f>IF(AND(D67="SI",E67="OK"),'59'!$B$24,"Processo non sottoposto a mappatura e valutazione del rischio")</f>
        <v>2.8333333333333335</v>
      </c>
      <c r="I67" s="47">
        <f>IF(AND(D67="SI",E67="OK"),'59'!$B$40,"")</f>
        <v>1.75</v>
      </c>
      <c r="J67" s="47">
        <f>IF(AND(D67="SI",E67="OK"),'59'!$B$44,"")</f>
        <v>4.9583333333333339</v>
      </c>
      <c r="L67" s="3">
        <v>59</v>
      </c>
      <c r="M67" s="3" t="str">
        <f t="shared" si="23"/>
        <v>59</v>
      </c>
      <c r="O67" s="43">
        <f t="shared" si="24"/>
        <v>0</v>
      </c>
      <c r="P67" s="43">
        <f t="shared" si="25"/>
        <v>0</v>
      </c>
      <c r="Q67" s="43" t="str">
        <f t="shared" si="26"/>
        <v xml:space="preserve">59 - Autorizzazioni lavori </v>
      </c>
      <c r="R67" s="43">
        <f t="shared" si="27"/>
        <v>0</v>
      </c>
      <c r="S67" s="43">
        <f t="shared" si="28"/>
        <v>0</v>
      </c>
      <c r="T67" s="3">
        <v>59</v>
      </c>
      <c r="U67" t="str">
        <f>IF(AND(D67="SI",E67="OK",'59'!$A$47&lt;&gt;""),M67&amp;" - "&amp;C67,"")</f>
        <v xml:space="preserve">59 - Autorizzazioni lavori </v>
      </c>
      <c r="V67" s="3" t="str">
        <f>IF(AND(U67&lt;&gt;"",'59'!$A$47&lt;&gt;""),'59'!$A$47,"")</f>
        <v>Rapporto semestrale alla responsabile anticorruzione delle richieste pervenute e delle autorizzazioni concesse e dinegate</v>
      </c>
    </row>
    <row r="68" spans="2:22" ht="30.75" thickBot="1" x14ac:dyDescent="0.3">
      <c r="B68" s="55">
        <f t="shared" si="21"/>
        <v>60</v>
      </c>
      <c r="C68" s="21" t="str">
        <f>'60'!$A$3</f>
        <v>Rilascio di autorizzazioni commerciali (apertura, trasferimento, ampliamento o riduzione della superficie di vendita di una media/grande struttura di vendita).</v>
      </c>
      <c r="D68" s="4" t="str">
        <f>'60'!$F$2</f>
        <v>SI</v>
      </c>
      <c r="E68" s="4" t="str">
        <f>IF(D68="SI",IF('60'!$B$44="Presenti campi non compilati","Errore","OK"),"-")</f>
        <v>OK</v>
      </c>
      <c r="F68" s="53" t="str">
        <f>IF(D68="SI",IF('60'!$A$47&lt;&gt;"","SI","NO"),"-")</f>
        <v>SI</v>
      </c>
      <c r="G68" s="3" t="str">
        <f t="shared" si="22"/>
        <v>60 - Rilascio di autorizzazioni commerciali (apertura, trasferimento, ampliamento o riduzione della superficie di vendita di una media/grande struttura di vendita).</v>
      </c>
      <c r="H68" s="47">
        <f>IF(AND(D68="SI",E68="OK"),'60'!$B$24,"Processo non sottoposto a mappatura e valutazione del rischio")</f>
        <v>2.8333333333333335</v>
      </c>
      <c r="I68" s="47">
        <f>IF(AND(D68="SI",E68="OK"),'60'!$B$40,"")</f>
        <v>1.5</v>
      </c>
      <c r="J68" s="47">
        <f>IF(AND(D68="SI",E68="OK"),'60'!$B$44,"")</f>
        <v>4.25</v>
      </c>
      <c r="L68" s="3">
        <v>60</v>
      </c>
      <c r="M68" s="3" t="str">
        <f t="shared" si="23"/>
        <v>60</v>
      </c>
      <c r="O68" s="43">
        <f t="shared" si="24"/>
        <v>0</v>
      </c>
      <c r="P68" s="43">
        <f t="shared" si="25"/>
        <v>0</v>
      </c>
      <c r="Q68" s="43" t="str">
        <f t="shared" si="26"/>
        <v>60 - Rilascio di autorizzazioni commerciali (apertura, trasferimento, ampliamento o riduzione della superficie di vendita di una media/grande struttura di vendita).</v>
      </c>
      <c r="R68" s="43">
        <f t="shared" si="27"/>
        <v>0</v>
      </c>
      <c r="S68" s="43">
        <f t="shared" si="28"/>
        <v>0</v>
      </c>
      <c r="T68" s="3">
        <v>60</v>
      </c>
      <c r="U68" t="str">
        <f>IF(AND(D68="SI",E68="OK",'60'!$A$47&lt;&gt;""),M68&amp;" - "&amp;C68,"")</f>
        <v>60 - Rilascio di autorizzazioni commerciali (apertura, trasferimento, ampliamento o riduzione della superficie di vendita di una media/grande struttura di vendita).</v>
      </c>
      <c r="V68" s="3" t="str">
        <f>IF(AND(U68&lt;&gt;"",'60'!$A$47&lt;&gt;""),'60'!$A$47,"")</f>
        <v>Standardizzazione delle procedure e gestione dei procedimenti tramite applicazione telmatica  SUAP. Verifica del rispetto dei tempi fissati per la conclusione del procedimento. Rapporti periodici al RPCT</v>
      </c>
    </row>
    <row r="69" spans="2:22" ht="20.100000000000001" customHeight="1" thickBot="1" x14ac:dyDescent="0.3">
      <c r="B69" s="55">
        <f t="shared" si="21"/>
        <v>61</v>
      </c>
      <c r="C69" s="21" t="str">
        <f>'61'!$A$3</f>
        <v>Concessione/Comodato in uso locali e  beni comuali</v>
      </c>
      <c r="D69" s="4" t="str">
        <f>'61'!$F$2</f>
        <v>SI</v>
      </c>
      <c r="E69" s="4" t="str">
        <f>IF(D69="SI",IF('61'!$B$44="Presenti campi non compilati","Errore","OK"),"-")</f>
        <v>OK</v>
      </c>
      <c r="F69" s="53" t="str">
        <f>IF(D69="SI",IF('61'!$A$47&lt;&gt;"","SI","NO"),"-")</f>
        <v>SI</v>
      </c>
      <c r="G69" s="3" t="str">
        <f t="shared" si="22"/>
        <v>61 - Concessione/Comodato in uso locali e  beni comuali</v>
      </c>
      <c r="H69" s="47">
        <f>IF(AND(D69="SI",E69="OK"),'61'!$B$24,"Processo non sottoposto a mappatura e valutazione del rischio")</f>
        <v>2.6666666666666665</v>
      </c>
      <c r="I69" s="47">
        <f>IF(AND(D69="SI",E69="OK"),'61'!$B$40,"")</f>
        <v>1.25</v>
      </c>
      <c r="J69" s="47">
        <f>IF(AND(D69="SI",E69="OK"),'61'!$B$44,"")</f>
        <v>3.333333333333333</v>
      </c>
      <c r="L69" s="3">
        <v>61</v>
      </c>
      <c r="M69" s="3" t="str">
        <f t="shared" si="23"/>
        <v>61</v>
      </c>
      <c r="O69" s="43">
        <f t="shared" si="24"/>
        <v>0</v>
      </c>
      <c r="P69" s="43" t="str">
        <f t="shared" si="25"/>
        <v>61 - Concessione/Comodato in uso locali e  beni comuali</v>
      </c>
      <c r="Q69" s="43">
        <f t="shared" si="26"/>
        <v>0</v>
      </c>
      <c r="R69" s="43">
        <f t="shared" si="27"/>
        <v>0</v>
      </c>
      <c r="S69" s="43">
        <f t="shared" si="28"/>
        <v>0</v>
      </c>
      <c r="T69" s="3">
        <v>61</v>
      </c>
      <c r="U69" t="str">
        <f>IF(AND(D69="SI",E69="OK",'61'!$A$47&lt;&gt;""),M69&amp;" - "&amp;C69,"")</f>
        <v>61 - Concessione/Comodato in uso locali e  beni comuali</v>
      </c>
      <c r="V69" s="3" t="str">
        <f>IF(AND(U69&lt;&gt;"",'61'!$A$47&lt;&gt;""),'61'!$A$47,"")</f>
        <v>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v>
      </c>
    </row>
    <row r="70" spans="2:22" ht="20.100000000000001" customHeight="1" thickBot="1" x14ac:dyDescent="0.3">
      <c r="B70" s="55">
        <f t="shared" si="21"/>
        <v>62</v>
      </c>
      <c r="C70" s="21" t="str">
        <f>'62'!$A$3</f>
        <v xml:space="preserve">Gestione contrattuali e accertamenti di infrazione in materia di commercio </v>
      </c>
      <c r="D70" s="4" t="str">
        <f>'62'!$F$2</f>
        <v>SI</v>
      </c>
      <c r="E70" s="4" t="str">
        <f>IF(D70="SI",IF('62'!$B$44="Presenti campi non compilati","Errore","OK"),"-")</f>
        <v>OK</v>
      </c>
      <c r="F70" s="53" t="str">
        <f>IF(D70="SI",IF('62'!$A$47&lt;&gt;"","SI","NO"),"-")</f>
        <v>SI</v>
      </c>
      <c r="G70" s="3" t="str">
        <f t="shared" si="22"/>
        <v xml:space="preserve">62 - Gestione contrattuali e accertamenti di infrazione in materia di commercio </v>
      </c>
      <c r="H70" s="47">
        <f>IF(AND(D70="SI",E70="OK"),'62'!$B$24,"Processo non sottoposto a mappatura e valutazione del rischio")</f>
        <v>2.1666666666666665</v>
      </c>
      <c r="I70" s="47">
        <f>IF(AND(D70="SI",E70="OK"),'62'!$B$40,"")</f>
        <v>1.75</v>
      </c>
      <c r="J70" s="47">
        <f>IF(AND(D70="SI",E70="OK"),'62'!$B$44,"")</f>
        <v>3.7916666666666665</v>
      </c>
      <c r="L70" s="3">
        <v>62</v>
      </c>
      <c r="M70" s="3" t="str">
        <f t="shared" si="23"/>
        <v>62</v>
      </c>
      <c r="O70" s="43">
        <f t="shared" si="24"/>
        <v>0</v>
      </c>
      <c r="P70" s="43" t="str">
        <f t="shared" si="25"/>
        <v xml:space="preserve">62 - Gestione contrattuali e accertamenti di infrazione in materia di commercio </v>
      </c>
      <c r="Q70" s="43">
        <f t="shared" si="26"/>
        <v>0</v>
      </c>
      <c r="R70" s="43">
        <f t="shared" si="27"/>
        <v>0</v>
      </c>
      <c r="S70" s="43">
        <f t="shared" si="28"/>
        <v>0</v>
      </c>
      <c r="T70" s="3">
        <v>62</v>
      </c>
      <c r="U70" t="str">
        <f>IF(AND(D70="SI",E70="OK",'62'!$A$47&lt;&gt;""),M70&amp;" - "&amp;C70,"")</f>
        <v xml:space="preserve">62 - Gestione contrattuali e accertamenti di infrazione in materia di commercio </v>
      </c>
      <c r="V70" s="3" t="str">
        <f>IF(AND(U70&lt;&gt;"",'62'!$A$47&lt;&gt;""),'62'!$A$47,"")</f>
        <v>Monitoraggi dei controlli effettuati mediante registrazione dei dati efferenti ad ogni controllo effettuato. Verifica delle fasi e degli adempimenti conseguenti. Verifica del rispetto dei termini relazione semestrale al RPCT.</v>
      </c>
    </row>
    <row r="71" spans="2:22" ht="20.100000000000001" customHeight="1" thickBot="1" x14ac:dyDescent="0.3">
      <c r="B71" s="55">
        <f t="shared" si="21"/>
        <v>63</v>
      </c>
      <c r="C71" s="21" t="str">
        <f>'63'!$A$3</f>
        <v>S.C.I.A. Inerenti l'Edilizia</v>
      </c>
      <c r="D71" s="4" t="str">
        <f>'63'!$F$2</f>
        <v>SI</v>
      </c>
      <c r="E71" s="4" t="str">
        <f>IF(D71="SI",IF('63'!$B$44="Presenti campi non compilati","Errore","OK"),"-")</f>
        <v>OK</v>
      </c>
      <c r="F71" s="53" t="str">
        <f>IF(D71="SI",IF('63'!$A$47&lt;&gt;"","SI","NO"),"-")</f>
        <v>SI</v>
      </c>
      <c r="G71" s="3" t="str">
        <f t="shared" si="22"/>
        <v>63 - S.C.I.A. Inerenti l'Edilizia</v>
      </c>
      <c r="H71" s="47">
        <f>IF(AND(D71="SI",E71="OK"),'63'!$B$24,"Processo non sottoposto a mappatura e valutazione del rischio")</f>
        <v>2.6666666666666665</v>
      </c>
      <c r="I71" s="47">
        <f>IF(AND(D71="SI",E71="OK"),'63'!$B$40,"")</f>
        <v>1.25</v>
      </c>
      <c r="J71" s="47">
        <f>IF(AND(D71="SI",E71="OK"),'63'!$B$44,"")</f>
        <v>3.333333333333333</v>
      </c>
      <c r="L71" s="3">
        <v>63</v>
      </c>
      <c r="M71" s="3" t="str">
        <f t="shared" si="23"/>
        <v>63</v>
      </c>
      <c r="O71" s="43">
        <f t="shared" si="24"/>
        <v>0</v>
      </c>
      <c r="P71" s="43" t="str">
        <f t="shared" si="25"/>
        <v>63 - S.C.I.A. Inerenti l'Edilizia</v>
      </c>
      <c r="Q71" s="43">
        <f t="shared" si="26"/>
        <v>0</v>
      </c>
      <c r="R71" s="43">
        <f t="shared" si="27"/>
        <v>0</v>
      </c>
      <c r="S71" s="43">
        <f t="shared" si="28"/>
        <v>0</v>
      </c>
      <c r="T71" s="3">
        <v>63</v>
      </c>
      <c r="U71" t="str">
        <f>IF(AND(D71="SI",E71="OK",'63'!$A$47&lt;&gt;""),M71&amp;" - "&amp;C71,"")</f>
        <v>63 - S.C.I.A. Inerenti l'Edilizia</v>
      </c>
      <c r="V71" s="3" t="str">
        <f>IF(AND(U71&lt;&gt;"",'63'!$A$47&lt;&gt;""),'63'!$A$47,"")</f>
        <v>Controllo dello stato nei luogi nei termini, informazione semestrale al responsabile anticorruzione delle richieste e dei controlli effettuati e loro risultanze (20% a campione). Rispetto delle procedure previste dal manuale sulla qualità.</v>
      </c>
    </row>
    <row r="72" spans="2:22" ht="20.100000000000001" customHeight="1" thickBot="1" x14ac:dyDescent="0.3">
      <c r="B72" s="55">
        <f t="shared" si="21"/>
        <v>64</v>
      </c>
      <c r="C72" s="21" t="str">
        <f>'64'!$A$3</f>
        <v>Comunicazioni per attività edilizia libera</v>
      </c>
      <c r="D72" s="4" t="str">
        <f>'64'!$F$2</f>
        <v>SI</v>
      </c>
      <c r="E72" s="4" t="str">
        <f>IF(D72="SI",IF('64'!$B$44="Presenti campi non compilati","Errore","OK"),"-")</f>
        <v>OK</v>
      </c>
      <c r="F72" s="53" t="str">
        <f>IF(D72="SI",IF('63'!$A$47&lt;&gt;"","SI","NO"),"-")</f>
        <v>SI</v>
      </c>
      <c r="G72" s="3" t="str">
        <f t="shared" si="22"/>
        <v>64 - Comunicazioni per attività edilizia libera</v>
      </c>
      <c r="H72" s="47">
        <f>IF(AND(D72="SI",E72="OK"),'64'!$B$24,"Processo non sottoposto a mappatura e valutazione del rischio")</f>
        <v>2.6666666666666665</v>
      </c>
      <c r="I72" s="47">
        <f>IF(AND(D72="SI",E72="OK"),'64'!$B$40,"")</f>
        <v>1.25</v>
      </c>
      <c r="J72" s="47">
        <f>IF(AND(D72="SI",E72="OK"),'64'!$B$44,"")</f>
        <v>3.333333333333333</v>
      </c>
      <c r="L72" s="3">
        <v>64</v>
      </c>
      <c r="M72" s="3" t="str">
        <f t="shared" si="23"/>
        <v>64</v>
      </c>
      <c r="O72" s="43">
        <f t="shared" si="24"/>
        <v>0</v>
      </c>
      <c r="P72" s="43" t="str">
        <f t="shared" si="25"/>
        <v>64 - Comunicazioni per attività edilizia libera</v>
      </c>
      <c r="Q72" s="43">
        <f t="shared" si="26"/>
        <v>0</v>
      </c>
      <c r="R72" s="43">
        <f t="shared" si="27"/>
        <v>0</v>
      </c>
      <c r="S72" s="43">
        <f t="shared" si="28"/>
        <v>0</v>
      </c>
      <c r="T72" s="3">
        <v>64</v>
      </c>
      <c r="U72" t="str">
        <f>IF(AND(D72="SI",E72="OK",'64'!$A$47&lt;&gt;""),M72&amp;" - "&amp;C72,"")</f>
        <v>64 - Comunicazioni per attività edilizia libera</v>
      </c>
      <c r="V72" s="3" t="str">
        <f>IF(AND(U72&lt;&gt;"",'64'!$A$47&lt;&gt;""),'64'!$A$47,"")</f>
        <v>Informazione semestrale al responsabile anticorruzione delle richieste e dei controlli effettuati e loro risultanze.</v>
      </c>
    </row>
    <row r="73" spans="2:22" ht="20.100000000000001" customHeight="1" thickBot="1" x14ac:dyDescent="0.3">
      <c r="B73" s="55">
        <f t="shared" si="21"/>
        <v>65</v>
      </c>
      <c r="C73" s="21" t="str">
        <f>'65'!$A$3</f>
        <v>S.C.I.A. inerenti le attività produttive</v>
      </c>
      <c r="D73" s="4" t="str">
        <f>'65'!$F$2</f>
        <v>SI</v>
      </c>
      <c r="E73" s="4" t="str">
        <f>IF(D73="SI",IF('65'!$B$44="Presenti campi non compilati","Errore","OK"),"-")</f>
        <v>OK</v>
      </c>
      <c r="F73" s="53" t="str">
        <f>IF(D73="SI",IF('65'!$A$47&lt;&gt;"","SI","NO"),"-")</f>
        <v>SI</v>
      </c>
      <c r="G73" s="3" t="str">
        <f t="shared" si="22"/>
        <v>65 - S.C.I.A. inerenti le attività produttive</v>
      </c>
      <c r="H73" s="47">
        <f>IF(AND(D73="SI",E73="OK"),'65'!$B$24,"Processo non sottoposto a mappatura e valutazione del rischio")</f>
        <v>2.6666666666666665</v>
      </c>
      <c r="I73" s="47">
        <f>IF(AND(D73="SI",E73="OK"),'65'!$B$40,"")</f>
        <v>1.5</v>
      </c>
      <c r="J73" s="47">
        <f>IF(AND(D73="SI",E73="OK"),'65'!$B$44,"")</f>
        <v>4</v>
      </c>
      <c r="L73" s="3">
        <v>65</v>
      </c>
      <c r="M73" s="3" t="str">
        <f t="shared" si="23"/>
        <v>65</v>
      </c>
      <c r="O73" s="43">
        <f t="shared" si="24"/>
        <v>0</v>
      </c>
      <c r="P73" s="43" t="str">
        <f t="shared" si="25"/>
        <v>65 - S.C.I.A. inerenti le attività produttive</v>
      </c>
      <c r="Q73" s="43">
        <f t="shared" si="26"/>
        <v>0</v>
      </c>
      <c r="R73" s="43">
        <f t="shared" si="27"/>
        <v>0</v>
      </c>
      <c r="S73" s="43">
        <f t="shared" si="28"/>
        <v>0</v>
      </c>
      <c r="T73" s="3">
        <v>65</v>
      </c>
      <c r="U73" t="str">
        <f>IF(AND(D73="SI",E73="OK",'65'!$A$47&lt;&gt;""),M73&amp;" - "&amp;C73,"")</f>
        <v>65 - S.C.I.A. inerenti le attività produttive</v>
      </c>
      <c r="V73" s="3" t="str">
        <f>IF(AND(U73&lt;&gt;"",'65'!$A$47&lt;&gt;""),'65'!$A$47,"")</f>
        <v>Controllo dei requisiti dichiarati (20% a campione). Informazione semestrale al responsabile anticorruzione delle richieste e dei controlli effettuati e loro risutltanze. Rispetto delle procedure previste dal manuale sulla qualità.</v>
      </c>
    </row>
    <row r="74" spans="2:22" ht="20.100000000000001" customHeight="1" thickBot="1" x14ac:dyDescent="0.3">
      <c r="B74" s="55">
        <f t="shared" si="21"/>
        <v>66</v>
      </c>
      <c r="C74" s="21" t="str">
        <f>'66'!$A$3</f>
        <v xml:space="preserve">Occupazione d'urgenza </v>
      </c>
      <c r="D74" s="4" t="str">
        <f>'66'!$F$2</f>
        <v>SI</v>
      </c>
      <c r="E74" s="4" t="str">
        <f>IF(D74="SI",IF('66'!$B$44="Presenti campi non compilati","Errore","OK"),"-")</f>
        <v>OK</v>
      </c>
      <c r="F74" s="53" t="str">
        <f>IF(D74="SI",IF('66'!$A$47&lt;&gt;"","SI","NO"),"-")</f>
        <v>SI</v>
      </c>
      <c r="G74" s="3" t="str">
        <f t="shared" si="22"/>
        <v xml:space="preserve">66 - Occupazione d'urgenza </v>
      </c>
      <c r="H74" s="47">
        <f>IF(AND(D74="SI",E74="OK"),'66'!$B$24,"Processo non sottoposto a mappatura e valutazione del rischio")</f>
        <v>2.6666666666666665</v>
      </c>
      <c r="I74" s="47">
        <f>IF(AND(D74="SI",E74="OK"),'66'!$B$40,"")</f>
        <v>1.5</v>
      </c>
      <c r="J74" s="47">
        <f>IF(AND(D74="SI",E74="OK"),'66'!$B$44,"")</f>
        <v>4</v>
      </c>
      <c r="L74" s="3">
        <v>66</v>
      </c>
      <c r="M74" s="3" t="str">
        <f t="shared" si="23"/>
        <v>66</v>
      </c>
      <c r="O74" s="43">
        <f t="shared" si="24"/>
        <v>0</v>
      </c>
      <c r="P74" s="43" t="str">
        <f t="shared" si="25"/>
        <v xml:space="preserve">66 - Occupazione d'urgenza </v>
      </c>
      <c r="Q74" s="43">
        <f t="shared" si="26"/>
        <v>0</v>
      </c>
      <c r="R74" s="43">
        <f t="shared" si="27"/>
        <v>0</v>
      </c>
      <c r="S74" s="43">
        <f t="shared" si="28"/>
        <v>0</v>
      </c>
      <c r="T74" s="3">
        <v>66</v>
      </c>
      <c r="U74" t="str">
        <f>IF(AND(D74="SI",E74="OK",'66'!$A$47&lt;&gt;""),M74&amp;" - "&amp;C74,"")</f>
        <v xml:space="preserve">66 - Occupazione d'urgenza </v>
      </c>
      <c r="V74" s="3" t="str">
        <f>IF(AND(U74&lt;&gt;"",'66'!$A$47&lt;&gt;""),'66'!$A$47,"")</f>
        <v xml:space="preserve">Adeguata e analitica motivazione dell'atto e degli interveni da attuare sugli iimmobili comunali. Report semestrale al RPCT </v>
      </c>
    </row>
    <row r="75" spans="2:22" ht="20.100000000000001" customHeight="1" thickBot="1" x14ac:dyDescent="0.3">
      <c r="B75" s="55">
        <f t="shared" si="21"/>
        <v>67</v>
      </c>
      <c r="C75" s="21" t="str">
        <f>'67'!$A$3</f>
        <v xml:space="preserve">Espropri </v>
      </c>
      <c r="D75" s="4" t="str">
        <f>'67'!$F$2</f>
        <v>SI</v>
      </c>
      <c r="E75" s="4" t="str">
        <f>IF(D75="SI",IF('67'!$B$44="Presenti campi non compilati","Errore","OK"),"-")</f>
        <v>OK</v>
      </c>
      <c r="F75" s="53" t="str">
        <f>IF(D75="SI",IF('67'!$A$47&lt;&gt;"","SI","NO"),"-")</f>
        <v>SI</v>
      </c>
      <c r="G75" s="3" t="str">
        <f t="shared" si="22"/>
        <v xml:space="preserve">67 - Espropri </v>
      </c>
      <c r="H75" s="47">
        <f>IF(AND(D75="SI",E75="OK"),'67'!$B$24,"Processo non sottoposto a mappatura e valutazione del rischio")</f>
        <v>2.6666666666666665</v>
      </c>
      <c r="I75" s="47">
        <f>IF(AND(D75="SI",E75="OK"),'67'!$B$40,"")</f>
        <v>1.5</v>
      </c>
      <c r="J75" s="47">
        <f>IF(AND(D75="SI",E75="OK"),'67'!$B$44,"")</f>
        <v>4</v>
      </c>
      <c r="L75" s="3">
        <v>67</v>
      </c>
      <c r="M75" s="3" t="str">
        <f t="shared" si="23"/>
        <v>67</v>
      </c>
      <c r="O75" s="43">
        <f t="shared" si="24"/>
        <v>0</v>
      </c>
      <c r="P75" s="43" t="str">
        <f t="shared" si="25"/>
        <v xml:space="preserve">67 - Espropri </v>
      </c>
      <c r="Q75" s="43">
        <f t="shared" si="26"/>
        <v>0</v>
      </c>
      <c r="R75" s="43">
        <f t="shared" si="27"/>
        <v>0</v>
      </c>
      <c r="S75" s="43">
        <f t="shared" si="28"/>
        <v>0</v>
      </c>
      <c r="T75" s="3">
        <v>67</v>
      </c>
      <c r="U75" t="str">
        <f>IF(AND(D75="SI",E75="OK",'67'!$A$47&lt;&gt;""),M75&amp;" - "&amp;C75,"")</f>
        <v xml:space="preserve">67 - Espropri </v>
      </c>
      <c r="V75" s="3" t="str">
        <f>IF(AND(U75&lt;&gt;"",'67'!$A$47&lt;&gt;""),'67'!$A$47,"")</f>
        <v xml:space="preserve">Adeguata e analitica motivazione dell'atto e degli interveni da attuare sugli iimmobili comunali. Report semestrale al RPCT </v>
      </c>
    </row>
    <row r="76" spans="2:22" ht="20.100000000000001" customHeight="1" thickBot="1" x14ac:dyDescent="0.3">
      <c r="B76" s="55">
        <f t="shared" si="21"/>
        <v>68</v>
      </c>
      <c r="C76" s="21" t="str">
        <f>'68'!$A$3</f>
        <v xml:space="preserve">Affrancazion e trasformazione diritto superficie </v>
      </c>
      <c r="D76" s="4" t="str">
        <f>'68'!$F$2</f>
        <v>SI</v>
      </c>
      <c r="E76" s="4" t="str">
        <f>IF(D76="SI",IF('68'!$B$44="Presenti campi non compilati","Errore","OK"),"-")</f>
        <v>OK</v>
      </c>
      <c r="F76" s="53" t="str">
        <f>IF(D76="SI",IF('68'!$A$47&lt;&gt;"","SI","NO"),"-")</f>
        <v>SI</v>
      </c>
      <c r="G76" s="3" t="str">
        <f t="shared" si="22"/>
        <v xml:space="preserve">68 - Affrancazion e trasformazione diritto superficie </v>
      </c>
      <c r="H76" s="47">
        <f>IF(AND(D76="SI",E76="OK"),'68'!$B$24,"Processo non sottoposto a mappatura e valutazione del rischio")</f>
        <v>2.5</v>
      </c>
      <c r="I76" s="47">
        <f>IF(AND(D76="SI",E76="OK"),'68'!$B$40,"")</f>
        <v>1.5</v>
      </c>
      <c r="J76" s="47">
        <f>IF(AND(D76="SI",E76="OK"),'68'!$B$44,"")</f>
        <v>3.75</v>
      </c>
      <c r="L76" s="3">
        <v>68</v>
      </c>
      <c r="M76" s="3" t="str">
        <f t="shared" si="23"/>
        <v>68</v>
      </c>
      <c r="O76" s="43">
        <f t="shared" si="24"/>
        <v>0</v>
      </c>
      <c r="P76" s="43" t="str">
        <f t="shared" si="25"/>
        <v xml:space="preserve">68 - Affrancazion e trasformazione diritto superficie </v>
      </c>
      <c r="Q76" s="43">
        <f t="shared" si="26"/>
        <v>0</v>
      </c>
      <c r="R76" s="43">
        <f t="shared" si="27"/>
        <v>0</v>
      </c>
      <c r="S76" s="43">
        <f t="shared" si="28"/>
        <v>0</v>
      </c>
      <c r="T76" s="3">
        <v>68</v>
      </c>
      <c r="U76" t="str">
        <f>IF(AND(D76="SI",E76="OK",'68'!$A$47&lt;&gt;""),M76&amp;" - "&amp;C76,"")</f>
        <v xml:space="preserve">68 - Affrancazion e trasformazione diritto superficie </v>
      </c>
      <c r="V76" s="3" t="str">
        <f>IF(AND(U76&lt;&gt;"",'68'!$A$47&lt;&gt;""),'68'!$A$47,"")</f>
        <v>Predeterminazione delle modalità per l'eliminazine dei vincoli relativ al prezzo massimo di cessione gravanti sugli allogi realizzati in aree PEEP e contesuale definizione dello  Schema di Convenzione integrativa per l'affrancazione di tali vincoli. Verifica che il corrispettivo di affrancazione e trasformazione del diritto di superficie sia calcolato nel rispetto dell'articolo 31 comma 48 della Legge 448/98 e della giurisprudenza contabile.</v>
      </c>
    </row>
    <row r="77" spans="2:22" ht="20.100000000000001" customHeight="1" thickBot="1" x14ac:dyDescent="0.3">
      <c r="B77" s="55">
        <f t="shared" si="21"/>
        <v>69</v>
      </c>
      <c r="C77" s="21" t="str">
        <f>'69'!$A$3</f>
        <v xml:space="preserve">Approvazione stato avanzameno lavori </v>
      </c>
      <c r="D77" s="4" t="str">
        <f>'69'!$F$2</f>
        <v>SI</v>
      </c>
      <c r="E77" s="4" t="str">
        <f>IF(D77="SI",IF('69'!$B$44="Presenti campi non compilati","Errore","OK"),"-")</f>
        <v>OK</v>
      </c>
      <c r="F77" s="53" t="str">
        <f>IF(D77="SI",IF('69'!$A$47&lt;&gt;"","SI","NO"),"-")</f>
        <v>SI</v>
      </c>
      <c r="G77" s="3" t="str">
        <f t="shared" si="22"/>
        <v xml:space="preserve">69 - Approvazione stato avanzameno lavori </v>
      </c>
      <c r="H77" s="47">
        <f>IF(AND(D77="SI",E77="OK"),'69'!$B$24,"Processo non sottoposto a mappatura e valutazione del rischio")</f>
        <v>2.6666666666666665</v>
      </c>
      <c r="I77" s="47">
        <f>IF(AND(D77="SI",E77="OK"),'69'!$B$40,"")</f>
        <v>1.75</v>
      </c>
      <c r="J77" s="47">
        <f>IF(AND(D77="SI",E77="OK"),'69'!$B$44,"")</f>
        <v>4.6666666666666661</v>
      </c>
      <c r="L77" s="3">
        <v>69</v>
      </c>
      <c r="M77" s="3" t="str">
        <f t="shared" si="23"/>
        <v>69</v>
      </c>
      <c r="O77" s="43">
        <f t="shared" si="24"/>
        <v>0</v>
      </c>
      <c r="P77" s="43">
        <f t="shared" si="25"/>
        <v>0</v>
      </c>
      <c r="Q77" s="43" t="str">
        <f t="shared" si="26"/>
        <v xml:space="preserve">69 - Approvazione stato avanzameno lavori </v>
      </c>
      <c r="R77" s="43">
        <f t="shared" si="27"/>
        <v>0</v>
      </c>
      <c r="S77" s="43">
        <f t="shared" si="28"/>
        <v>0</v>
      </c>
      <c r="T77" s="3">
        <v>69</v>
      </c>
      <c r="U77" t="str">
        <f>IF(AND(D77="SI",E77="OK",'69'!$A$47&lt;&gt;""),M77&amp;" - "&amp;C77,"")</f>
        <v xml:space="preserve">69 - Approvazione stato avanzameno lavori </v>
      </c>
      <c r="V77" s="3" t="str">
        <f>IF(AND(U77&lt;&gt;"",'69'!$A$47&lt;&gt;""),'69'!$A$47,"")</f>
        <v>Con la supervisione del dirigente, verifica documentale in corociata con accertamento sul reale stato di attuazione dei lavori. Verifica nel rispetto delle norme del CSA.</v>
      </c>
    </row>
    <row r="78" spans="2:22" ht="20.100000000000001" customHeight="1" thickBot="1" x14ac:dyDescent="0.3">
      <c r="B78" s="55">
        <f t="shared" ref="B78:B87" si="29">IF(OR(C78="Nuova scheda",C78=""),"",T78)</f>
        <v>70</v>
      </c>
      <c r="C78" s="21" t="str">
        <f>'70'!$A$3</f>
        <v xml:space="preserve">Collaudi lavori pubblici </v>
      </c>
      <c r="D78" s="4" t="str">
        <f>'70'!$F$2</f>
        <v>SI</v>
      </c>
      <c r="E78" s="4" t="str">
        <f>IF(D78="SI",IF('70'!$B$44="Presenti campi non compilati","Errore","OK"),"-")</f>
        <v>OK</v>
      </c>
      <c r="F78" s="53" t="str">
        <f>IF(D78="SI",IF('70'!$A$47&lt;&gt;"","SI","NO"),"-")</f>
        <v>SI</v>
      </c>
      <c r="G78" s="3" t="str">
        <f t="shared" ref="G78:G93" si="30">IF(OR(C78="Nuova scheda",C78=""),"",M78&amp;" - "&amp;C78)</f>
        <v xml:space="preserve">70 - Collaudi lavori pubblici </v>
      </c>
      <c r="H78" s="47">
        <f>IF(AND(D78="SI",E78="OK"),'70'!$B$24,"Processo non sottoposto a mappatura e valutazione del rischio")</f>
        <v>2.3333333333333335</v>
      </c>
      <c r="I78" s="47">
        <f>IF(AND(D78="SI",E78="OK"),'70'!$B$40,"")</f>
        <v>1.75</v>
      </c>
      <c r="J78" s="47">
        <f>IF(AND(D78="SI",E78="OK"),'70'!$B$44,"")</f>
        <v>4.0833333333333339</v>
      </c>
      <c r="L78" s="3">
        <v>70</v>
      </c>
      <c r="M78" s="3" t="str">
        <f t="shared" ref="M78:M93" si="31">IF(L78&lt;&gt;0,TEXT(L78,"00"),"")</f>
        <v>70</v>
      </c>
      <c r="O78" s="43">
        <f t="shared" ref="O78:O93" si="32">IF(AND(D78="SI",E78="OK"),IF(AND(J78&gt;0,J78&lt;=1),G78,),)</f>
        <v>0</v>
      </c>
      <c r="P78" s="43">
        <f t="shared" ref="P78:P93" si="33">IF(AND(D78="SI",E78="OK"),IF(AND(J78&gt;1,J78&lt;=4),G78,),)</f>
        <v>0</v>
      </c>
      <c r="Q78" s="43" t="str">
        <f t="shared" ref="Q78:Q93" si="34">IF(AND(D78="SI",E78="OK"),IF(AND(J78&gt;4,J78&lt;=9),G78,),)</f>
        <v xml:space="preserve">70 - Collaudi lavori pubblici </v>
      </c>
      <c r="R78" s="43">
        <f t="shared" ref="R78:R93" si="35">IF(AND(D78="SI",E78="OK"),IF(AND(J78&gt;9,J78&lt;=16),G78,),)</f>
        <v>0</v>
      </c>
      <c r="S78" s="43">
        <f t="shared" ref="S78:S93" si="36">IF(AND(D78="SI",E78="OK"),IF(AND(J78&gt;16,J78&lt;=25),G78,),)</f>
        <v>0</v>
      </c>
      <c r="T78" s="3">
        <v>70</v>
      </c>
      <c r="U78" t="str">
        <f>IF(AND(D78="SI",E78="OK",'70'!$A$47&lt;&gt;""),M78&amp;" - "&amp;C78,"")</f>
        <v xml:space="preserve">70 - Collaudi lavori pubblici </v>
      </c>
      <c r="V78" s="3" t="str">
        <f>IF(AND(U78&lt;&gt;"",'70'!$A$47&lt;&gt;""),'70'!$A$47,"")</f>
        <v>Con la supervisione del Dirigente, verifica documentale incrociata con accertamento sul reale stato di attuazione dei lavori. Verifica del reale stato di realizzazione dei lavori</v>
      </c>
    </row>
    <row r="79" spans="2:22" ht="20.100000000000001" customHeight="1" thickBot="1" x14ac:dyDescent="0.3">
      <c r="B79" s="55">
        <f t="shared" si="29"/>
        <v>71</v>
      </c>
      <c r="C79" s="21" t="str">
        <f>'71'!$A$3</f>
        <v>Collaudi ed acquisizione opere di urbanizzazione</v>
      </c>
      <c r="D79" s="4" t="str">
        <f>'71'!$F$2</f>
        <v>SI</v>
      </c>
      <c r="E79" s="4" t="str">
        <f>IF(D79="SI",IF('71'!$B$44="Presenti campi non compilati","Errore","OK"),"-")</f>
        <v>OK</v>
      </c>
      <c r="F79" s="53" t="str">
        <f>IF(D79="SI",IF('71'!$A$47&lt;&gt;"","SI","NO"),"-")</f>
        <v>SI</v>
      </c>
      <c r="G79" s="3" t="str">
        <f t="shared" si="30"/>
        <v>71 - Collaudi ed acquisizione opere di urbanizzazione</v>
      </c>
      <c r="H79" s="47">
        <f>IF(AND(D79="SI",E79="OK"),'71'!$B$24,"Processo non sottoposto a mappatura e valutazione del rischio")</f>
        <v>3.6666666666666665</v>
      </c>
      <c r="I79" s="47">
        <f>IF(AND(D79="SI",E79="OK"),'71'!$B$40,"")</f>
        <v>1.25</v>
      </c>
      <c r="J79" s="47">
        <f>IF(AND(D79="SI",E79="OK"),'71'!$B$44,"")</f>
        <v>4.583333333333333</v>
      </c>
      <c r="L79" s="3">
        <v>71</v>
      </c>
      <c r="M79" s="3" t="str">
        <f t="shared" si="31"/>
        <v>71</v>
      </c>
      <c r="O79" s="43">
        <f t="shared" si="32"/>
        <v>0</v>
      </c>
      <c r="P79" s="43">
        <f t="shared" si="33"/>
        <v>0</v>
      </c>
      <c r="Q79" s="43" t="str">
        <f t="shared" si="34"/>
        <v>71 - Collaudi ed acquisizione opere di urbanizzazione</v>
      </c>
      <c r="R79" s="43">
        <f t="shared" si="35"/>
        <v>0</v>
      </c>
      <c r="S79" s="43">
        <f t="shared" si="36"/>
        <v>0</v>
      </c>
      <c r="T79" s="3">
        <v>71</v>
      </c>
      <c r="U79" t="str">
        <f>IF(AND(D79="SI",E79="OK",'71'!$A$47&lt;&gt;""),M79&amp;" - "&amp;C79,"")</f>
        <v>71 - Collaudi ed acquisizione opere di urbanizzazione</v>
      </c>
      <c r="V79" s="3" t="str">
        <f>IF(AND(U79&lt;&gt;"",'71'!$A$47&lt;&gt;""),'71'!$A$47,"")</f>
        <v>Con la supervisione del Dirigente, verifica documentale incrociata con accertamento sul reale stato di attuazione dei lavori. Verifica del reale stato di realizzazione dei lavori</v>
      </c>
    </row>
    <row r="80" spans="2:22" ht="20.100000000000001" customHeight="1" thickBot="1" x14ac:dyDescent="0.3">
      <c r="B80" s="55">
        <f t="shared" si="29"/>
        <v>72</v>
      </c>
      <c r="C80" s="21" t="str">
        <f>'72'!$A$3</f>
        <v>Lavori di somma urgenza</v>
      </c>
      <c r="D80" s="4" t="str">
        <f>'72'!$F$2</f>
        <v>SI</v>
      </c>
      <c r="E80" s="4" t="str">
        <f>IF(D80="SI",IF('72'!$B$44="Presenti campi non compilati","Errore","OK"),"-")</f>
        <v>OK</v>
      </c>
      <c r="F80" s="53" t="str">
        <f>IF(D80="SI",IF('72'!$A$47&lt;&gt;"","SI","NO"),"-")</f>
        <v>SI</v>
      </c>
      <c r="G80" s="3" t="str">
        <f t="shared" si="30"/>
        <v>72 - Lavori di somma urgenza</v>
      </c>
      <c r="H80" s="47">
        <f>IF(AND(D80="SI",E80="OK"),'72'!$B$24,"Processo non sottoposto a mappatura e valutazione del rischio")</f>
        <v>3.1666666666666665</v>
      </c>
      <c r="I80" s="47">
        <f>IF(AND(D80="SI",E80="OK"),'72'!$B$40,"")</f>
        <v>1.75</v>
      </c>
      <c r="J80" s="47">
        <f>IF(AND(D80="SI",E80="OK"),'72'!$B$44,"")</f>
        <v>5.5416666666666661</v>
      </c>
      <c r="L80" s="3">
        <v>72</v>
      </c>
      <c r="M80" s="3" t="str">
        <f t="shared" si="31"/>
        <v>72</v>
      </c>
      <c r="O80" s="43">
        <f t="shared" si="32"/>
        <v>0</v>
      </c>
      <c r="P80" s="43">
        <f t="shared" si="33"/>
        <v>0</v>
      </c>
      <c r="Q80" s="43" t="str">
        <f t="shared" si="34"/>
        <v>72 - Lavori di somma urgenza</v>
      </c>
      <c r="R80" s="43">
        <f t="shared" si="35"/>
        <v>0</v>
      </c>
      <c r="S80" s="43">
        <f t="shared" si="36"/>
        <v>0</v>
      </c>
      <c r="T80" s="3">
        <v>72</v>
      </c>
      <c r="U80" t="str">
        <f>IF(AND(D80="SI",E80="OK",'72'!$A$47&lt;&gt;""),M80&amp;" - "&amp;C80,"")</f>
        <v>72 - Lavori di somma urgenza</v>
      </c>
      <c r="V80" s="3" t="str">
        <f>IF(AND(U80&lt;&gt;"",'72'!$A$47&lt;&gt;""),'72'!$A$47,"")</f>
        <v>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v>
      </c>
    </row>
    <row r="81" spans="2:22" ht="20.100000000000001" customHeight="1" thickBot="1" x14ac:dyDescent="0.3">
      <c r="B81" s="55">
        <f t="shared" si="29"/>
        <v>73</v>
      </c>
      <c r="C81" s="21" t="str">
        <f>'73'!$A$3</f>
        <v>Cerficati di agibilità</v>
      </c>
      <c r="D81" s="4" t="str">
        <f>'73'!$F$2</f>
        <v>SI</v>
      </c>
      <c r="E81" s="4" t="str">
        <f>IF(D81="SI",IF('73'!$B$44="Presenti campi non compilati","Errore","OK"),"-")</f>
        <v>OK</v>
      </c>
      <c r="F81" s="53" t="str">
        <f>IF(D81="SI",IF('73'!$A$47&lt;&gt;"","SI","NO"),"-")</f>
        <v>SI</v>
      </c>
      <c r="G81" s="3" t="str">
        <f t="shared" si="30"/>
        <v>73 - Cerficati di agibilità</v>
      </c>
      <c r="H81" s="47">
        <f>IF(AND(D81="SI",E81="OK"),'73'!$B$24,"Processo non sottoposto a mappatura e valutazione del rischio")</f>
        <v>2.5</v>
      </c>
      <c r="I81" s="47">
        <f>IF(AND(D81="SI",E81="OK"),'73'!$B$40,"")</f>
        <v>1.5</v>
      </c>
      <c r="J81" s="47">
        <f>IF(AND(D81="SI",E81="OK"),'73'!$B$44,"")</f>
        <v>3.75</v>
      </c>
      <c r="L81" s="3">
        <v>73</v>
      </c>
      <c r="M81" s="3" t="str">
        <f t="shared" si="31"/>
        <v>73</v>
      </c>
      <c r="O81" s="43">
        <f t="shared" si="32"/>
        <v>0</v>
      </c>
      <c r="P81" s="43" t="str">
        <f t="shared" si="33"/>
        <v>73 - Cerficati di agibilità</v>
      </c>
      <c r="Q81" s="43">
        <f t="shared" si="34"/>
        <v>0</v>
      </c>
      <c r="R81" s="43">
        <f t="shared" si="35"/>
        <v>0</v>
      </c>
      <c r="S81" s="43">
        <f t="shared" si="36"/>
        <v>0</v>
      </c>
      <c r="T81" s="3">
        <v>73</v>
      </c>
      <c r="U81" t="str">
        <f>IF(AND(D81="SI",E81="OK",'73'!$A$47&lt;&gt;""),M81&amp;" - "&amp;C81,"")</f>
        <v>73 - Cerficati di agibilità</v>
      </c>
      <c r="V81" s="3" t="str">
        <f>IF(AND(U81&lt;&gt;"",'73'!$A$47&lt;&gt;""),'73'!$A$47,"")</f>
        <v>Verifica del rispetto delle procedure previste dal manuale della qualita. Report semestrale al RPC sul rilascio e tempi medi.</v>
      </c>
    </row>
    <row r="82" spans="2:22" ht="20.100000000000001" customHeight="1" thickBot="1" x14ac:dyDescent="0.3">
      <c r="B82" s="55">
        <f t="shared" si="29"/>
        <v>74</v>
      </c>
      <c r="C82" s="21" t="str">
        <f>'74'!$A$3</f>
        <v>Certificati destinazione urbanistica</v>
      </c>
      <c r="D82" s="4" t="str">
        <f>'74'!$F$2</f>
        <v>SI</v>
      </c>
      <c r="E82" s="4" t="str">
        <f>IF(D82="SI",IF('74'!$B$44="Presenti campi non compilati","Errore","OK"),"-")</f>
        <v>OK</v>
      </c>
      <c r="F82" s="53" t="str">
        <f>IF(D82="SI",IF('74'!$A$47&lt;&gt;"","SI","NO"),"-")</f>
        <v>SI</v>
      </c>
      <c r="G82" s="3" t="str">
        <f t="shared" si="30"/>
        <v>74 - Certificati destinazione urbanistica</v>
      </c>
      <c r="H82" s="47">
        <f>IF(AND(D82="SI",E82="OK"),'74'!$B$24,"Processo non sottoposto a mappatura e valutazione del rischio")</f>
        <v>2.8333333333333335</v>
      </c>
      <c r="I82" s="47">
        <f>IF(AND(D82="SI",E82="OK"),'74'!$B$40,"")</f>
        <v>1.25</v>
      </c>
      <c r="J82" s="47">
        <f>IF(AND(D82="SI",E82="OK"),'74'!$B$44,"")</f>
        <v>3.54</v>
      </c>
      <c r="L82" s="3">
        <v>74</v>
      </c>
      <c r="M82" s="3" t="str">
        <f t="shared" si="31"/>
        <v>74</v>
      </c>
      <c r="O82" s="43">
        <f t="shared" si="32"/>
        <v>0</v>
      </c>
      <c r="P82" s="43" t="str">
        <f t="shared" si="33"/>
        <v>74 - Certificati destinazione urbanistica</v>
      </c>
      <c r="Q82" s="43">
        <f t="shared" si="34"/>
        <v>0</v>
      </c>
      <c r="R82" s="43">
        <f t="shared" si="35"/>
        <v>0</v>
      </c>
      <c r="S82" s="43">
        <f t="shared" si="36"/>
        <v>0</v>
      </c>
      <c r="T82" s="3">
        <v>74</v>
      </c>
      <c r="U82" t="str">
        <f>IF(AND(D82="SI",E82="OK",'74'!$A$47&lt;&gt;""),M82&amp;" - "&amp;C82,"")</f>
        <v>74 - Certificati destinazione urbanistica</v>
      </c>
      <c r="V82" s="3" t="str">
        <f>IF(AND(U82&lt;&gt;"",'74'!$A$47&lt;&gt;""),'74'!$A$47,"")</f>
        <v>Rispetto delle procedure previste dal manuale della qualità; Report semestrale al RPC sul rilascio e tempi medi.</v>
      </c>
    </row>
    <row r="83" spans="2:22" ht="30.75" thickBot="1" x14ac:dyDescent="0.3">
      <c r="B83" s="55">
        <f t="shared" si="29"/>
        <v>75</v>
      </c>
      <c r="C83" s="21" t="str">
        <f>'75'!$A$3</f>
        <v>Archiviazione verbali di violazione delle norme del codice della strada, regolamenti e ordinanze di competenza della PL</v>
      </c>
      <c r="D83" s="4" t="str">
        <f>'75'!$F$2</f>
        <v>SI</v>
      </c>
      <c r="E83" s="4" t="str">
        <f>IF(D83="SI",IF('75'!$B$44="Presenti campi non compilati","Errore","OK"),"-")</f>
        <v>OK</v>
      </c>
      <c r="F83" s="53" t="str">
        <f>IF(D83="SI",IF('75'!$A$47&lt;&gt;"","SI","NO"),"-")</f>
        <v>SI</v>
      </c>
      <c r="G83" s="3" t="str">
        <f t="shared" si="30"/>
        <v>75 - Archiviazione verbali di violazione delle norme del codice della strada, regolamenti e ordinanze di competenza della PL</v>
      </c>
      <c r="H83" s="47">
        <f>IF(AND(D83="SI",E83="OK"),'75'!$B$24,"Processo non sottoposto a mappatura e valutazione del rischio")</f>
        <v>2.5</v>
      </c>
      <c r="I83" s="47">
        <f>IF(AND(D83="SI",E83="OK"),'75'!$B$40,"")</f>
        <v>1.25</v>
      </c>
      <c r="J83" s="47">
        <f>IF(AND(D83="SI",E83="OK"),'75'!$B$44,"")</f>
        <v>3.125</v>
      </c>
      <c r="L83" s="3">
        <v>75</v>
      </c>
      <c r="M83" s="3" t="str">
        <f t="shared" si="31"/>
        <v>75</v>
      </c>
      <c r="O83" s="43">
        <f t="shared" si="32"/>
        <v>0</v>
      </c>
      <c r="P83" s="43" t="str">
        <f t="shared" si="33"/>
        <v>75 - Archiviazione verbali di violazione delle norme del codice della strada, regolamenti e ordinanze di competenza della PL</v>
      </c>
      <c r="Q83" s="43">
        <f t="shared" si="34"/>
        <v>0</v>
      </c>
      <c r="R83" s="43">
        <f t="shared" si="35"/>
        <v>0</v>
      </c>
      <c r="S83" s="43">
        <f t="shared" si="36"/>
        <v>0</v>
      </c>
      <c r="T83" s="3">
        <v>75</v>
      </c>
      <c r="U83" t="str">
        <f>IF(AND(D83="SI",E83="OK",'75'!$A$47&lt;&gt;""),M83&amp;" - "&amp;C83,"")</f>
        <v>75 - Archiviazione verbali di violazione delle norme del codice della strada, regolamenti e ordinanze di competenza della PL</v>
      </c>
      <c r="V83" s="3" t="str">
        <f>IF(AND(U83&lt;&gt;"",'75'!$A$47&lt;&gt;""),'75'!$A$47,"")</f>
        <v>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v>
      </c>
    </row>
    <row r="84" spans="2:22" ht="20.100000000000001" customHeight="1" thickBot="1" x14ac:dyDescent="0.3">
      <c r="B84" s="55">
        <f t="shared" si="29"/>
        <v>76</v>
      </c>
      <c r="C84" s="21" t="str">
        <f>'76'!$A$3</f>
        <v>Rimborsi di sanzioni non dovute</v>
      </c>
      <c r="D84" s="4" t="str">
        <f>'76'!$F$2</f>
        <v>SI</v>
      </c>
      <c r="E84" s="4" t="str">
        <f>IF(D84="SI",IF('76'!$B$44="Presenti campi non compilati","Errore","OK"),"-")</f>
        <v>OK</v>
      </c>
      <c r="F84" s="53" t="str">
        <f>IF(D84="SI",IF('76'!$A$47&lt;&gt;"","SI","NO"),"-")</f>
        <v>SI</v>
      </c>
      <c r="G84" s="3" t="str">
        <f t="shared" si="30"/>
        <v>76 - Rimborsi di sanzioni non dovute</v>
      </c>
      <c r="H84" s="47">
        <f>IF(AND(D84="SI",E84="OK"),'76'!$B$24,"Processo non sottoposto a mappatura e valutazione del rischio")</f>
        <v>2.5</v>
      </c>
      <c r="I84" s="47">
        <f>IF(AND(D84="SI",E84="OK"),'76'!$B$40,"")</f>
        <v>1</v>
      </c>
      <c r="J84" s="47">
        <f>IF(AND(D84="SI",E84="OK"),'76'!$B$44,"")</f>
        <v>2.5</v>
      </c>
      <c r="L84" s="3">
        <v>76</v>
      </c>
      <c r="M84" s="3" t="str">
        <f t="shared" si="31"/>
        <v>76</v>
      </c>
      <c r="O84" s="43">
        <f t="shared" si="32"/>
        <v>0</v>
      </c>
      <c r="P84" s="43" t="str">
        <f t="shared" si="33"/>
        <v>76 - Rimborsi di sanzioni non dovute</v>
      </c>
      <c r="Q84" s="43">
        <f t="shared" si="34"/>
        <v>0</v>
      </c>
      <c r="R84" s="43">
        <f t="shared" si="35"/>
        <v>0</v>
      </c>
      <c r="S84" s="43">
        <f t="shared" si="36"/>
        <v>0</v>
      </c>
      <c r="T84" s="3">
        <v>76</v>
      </c>
      <c r="U84" t="str">
        <f>IF(AND(D84="SI",E84="OK",'76'!$A$47&lt;&gt;""),M84&amp;" - "&amp;C84,"")</f>
        <v>76 - Rimborsi di sanzioni non dovute</v>
      </c>
      <c r="V84" s="3" t="str">
        <f>IF(AND(U84&lt;&gt;"",'76'!$A$47&lt;&gt;""),'76'!$A$47,"")</f>
        <v>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v>
      </c>
    </row>
    <row r="85" spans="2:22" ht="30.75" thickBot="1" x14ac:dyDescent="0.3">
      <c r="B85" s="55">
        <f t="shared" si="29"/>
        <v>77</v>
      </c>
      <c r="C85" s="21" t="str">
        <f>'77'!$A$3</f>
        <v>Attività di gestione e dei mezzi assegnati in dotazione alla Polizia eLocale e vigilanza sul loro corretto uso</v>
      </c>
      <c r="D85" s="4" t="str">
        <f>'77'!$F$2</f>
        <v>SI</v>
      </c>
      <c r="E85" s="4" t="str">
        <f>IF(D85="SI",IF('77'!$B$44="Presenti campi non compilati","Errore","OK"),"-")</f>
        <v>OK</v>
      </c>
      <c r="F85" s="53" t="str">
        <f>IF(D85="SI",IF('77'!$A$47&lt;&gt;"","SI","NO"),"-")</f>
        <v>SI</v>
      </c>
      <c r="G85" s="3" t="str">
        <f t="shared" si="30"/>
        <v>77 - Attività di gestione e dei mezzi assegnati in dotazione alla Polizia eLocale e vigilanza sul loro corretto uso</v>
      </c>
      <c r="H85" s="47">
        <f>IF(AND(D85="SI",E85="OK"),'77'!$B$24,"Processo non sottoposto a mappatura e valutazione del rischio")</f>
        <v>2</v>
      </c>
      <c r="I85" s="47">
        <f>IF(AND(D85="SI",E85="OK"),'77'!$B$40,"")</f>
        <v>1.25</v>
      </c>
      <c r="J85" s="47">
        <f>IF(AND(D85="SI",E85="OK"),'77'!$B$44,"")</f>
        <v>2.5</v>
      </c>
      <c r="L85" s="3">
        <v>77</v>
      </c>
      <c r="M85" s="3" t="str">
        <f t="shared" si="31"/>
        <v>77</v>
      </c>
      <c r="O85" s="43">
        <f t="shared" si="32"/>
        <v>0</v>
      </c>
      <c r="P85" s="43" t="str">
        <f t="shared" si="33"/>
        <v>77 - Attività di gestione e dei mezzi assegnati in dotazione alla Polizia eLocale e vigilanza sul loro corretto uso</v>
      </c>
      <c r="Q85" s="43">
        <f t="shared" si="34"/>
        <v>0</v>
      </c>
      <c r="R85" s="43">
        <f t="shared" si="35"/>
        <v>0</v>
      </c>
      <c r="S85" s="43">
        <f t="shared" si="36"/>
        <v>0</v>
      </c>
      <c r="T85" s="3">
        <v>77</v>
      </c>
      <c r="U85" t="str">
        <f>IF(AND(D85="SI",E85="OK",'77'!$A$47&lt;&gt;""),M85&amp;" - "&amp;C85,"")</f>
        <v>77 - Attività di gestione e dei mezzi assegnati in dotazione alla Polizia eLocale e vigilanza sul loro corretto uso</v>
      </c>
      <c r="V85" s="3" t="str">
        <f>IF(AND(U85&lt;&gt;"",'77'!$A$47&lt;&gt;""),'77'!$A$47,"")</f>
        <v>Rispetto delle procedure previste dal manuale sulla qualità. Verifica periodica, a cura del Dirigente dei chilometri percorsi, consumo di carburante stato di manutenzione.</v>
      </c>
    </row>
    <row r="86" spans="2:22" ht="20.100000000000001" customHeight="1" thickBot="1" x14ac:dyDescent="0.3">
      <c r="B86" s="55">
        <f t="shared" si="29"/>
        <v>78</v>
      </c>
      <c r="C86" s="21" t="str">
        <f>'78'!$A$3</f>
        <v xml:space="preserve">Assegnazione di posteggi mercati settimanali e mensili </v>
      </c>
      <c r="D86" s="4" t="str">
        <f>'78'!$F$2</f>
        <v>SI</v>
      </c>
      <c r="E86" s="4" t="str">
        <f>IF(D86="SI",IF('78'!$B$44="Presenti campi non compilati","Errore","OK"),"-")</f>
        <v>OK</v>
      </c>
      <c r="F86" s="53" t="str">
        <f>IF(D86="SI",IF('78'!$A$47&lt;&gt;"","SI","NO"),"-")</f>
        <v>SI</v>
      </c>
      <c r="G86" s="3" t="str">
        <f t="shared" si="30"/>
        <v xml:space="preserve">78 - Assegnazione di posteggi mercati settimanali e mensili </v>
      </c>
      <c r="H86" s="47">
        <f>IF(AND(D86="SI",E86="OK"),'78'!$B$24,"Processo non sottoposto a mappatura e valutazione del rischio")</f>
        <v>2.1666666666666665</v>
      </c>
      <c r="I86" s="47">
        <f>IF(AND(D86="SI",E86="OK"),'78'!$B$40,"")</f>
        <v>1.25</v>
      </c>
      <c r="J86" s="47">
        <f>IF(AND(D86="SI",E86="OK"),'78'!$B$44,"")</f>
        <v>2.708333333333333</v>
      </c>
      <c r="L86" s="3">
        <v>78</v>
      </c>
      <c r="M86" s="3" t="str">
        <f t="shared" si="31"/>
        <v>78</v>
      </c>
      <c r="O86" s="43">
        <f t="shared" si="32"/>
        <v>0</v>
      </c>
      <c r="P86" s="43" t="str">
        <f t="shared" si="33"/>
        <v xml:space="preserve">78 - Assegnazione di posteggi mercati settimanali e mensili </v>
      </c>
      <c r="Q86" s="43">
        <f t="shared" si="34"/>
        <v>0</v>
      </c>
      <c r="R86" s="43">
        <f t="shared" si="35"/>
        <v>0</v>
      </c>
      <c r="S86" s="43">
        <f t="shared" si="36"/>
        <v>0</v>
      </c>
      <c r="T86" s="3">
        <v>78</v>
      </c>
      <c r="U86" t="str">
        <f>IF(AND(D86="SI",E86="OK",'78'!$A$47&lt;&gt;""),M86&amp;" - "&amp;C86,"")</f>
        <v xml:space="preserve">78 - Assegnazione di posteggi mercati settimanali e mensili </v>
      </c>
      <c r="V86" s="3" t="str">
        <f>IF(AND(U86&lt;&gt;"",'78'!$A$47&lt;&gt;""),'78'!$A$47,"")</f>
        <v>Verifica del rispetto dei criteri regolamentari nell'assegnazione e osservanza dei principi di trasparenza. Pubblicazione sul sito internet istituzionale.</v>
      </c>
    </row>
    <row r="87" spans="2:22" ht="20.100000000000001" customHeight="1" thickBot="1" x14ac:dyDescent="0.3">
      <c r="B87" s="55">
        <f t="shared" si="29"/>
        <v>79</v>
      </c>
      <c r="C87" s="21" t="str">
        <f>'79'!$A$3</f>
        <v xml:space="preserve">Rilascio contrassegno invalidi </v>
      </c>
      <c r="D87" s="4" t="str">
        <f>'79'!$F$2</f>
        <v>SI</v>
      </c>
      <c r="E87" s="4" t="str">
        <f>IF(D87="SI",IF('79'!$B$44="Presenti campi non compilati","Errore","OK"),"-")</f>
        <v>OK</v>
      </c>
      <c r="F87" s="53" t="str">
        <f>IF(D87="SI",IF('79'!$A$47&lt;&gt;"","SI","NO"),"-")</f>
        <v>SI</v>
      </c>
      <c r="G87" s="3" t="str">
        <f t="shared" si="30"/>
        <v xml:space="preserve">79 - Rilascio contrassegno invalidi </v>
      </c>
      <c r="H87" s="47">
        <f>IF(AND(D87="SI",E87="OK"),'79'!$B$24,"Processo non sottoposto a mappatura e valutazione del rischio")</f>
        <v>2.1666666666666665</v>
      </c>
      <c r="I87" s="47">
        <f>IF(AND(D87="SI",E87="OK"),'79'!$B$40,"")</f>
        <v>1.5</v>
      </c>
      <c r="J87" s="47">
        <f>IF(AND(D87="SI",E87="OK"),'79'!$B$44,"")</f>
        <v>3.25</v>
      </c>
      <c r="L87" s="3">
        <v>79</v>
      </c>
      <c r="M87" s="3" t="str">
        <f t="shared" si="31"/>
        <v>79</v>
      </c>
      <c r="O87" s="43">
        <f t="shared" si="32"/>
        <v>0</v>
      </c>
      <c r="P87" s="43" t="str">
        <f t="shared" si="33"/>
        <v xml:space="preserve">79 - Rilascio contrassegno invalidi </v>
      </c>
      <c r="Q87" s="43">
        <f t="shared" si="34"/>
        <v>0</v>
      </c>
      <c r="R87" s="43">
        <f t="shared" si="35"/>
        <v>0</v>
      </c>
      <c r="S87" s="43">
        <f t="shared" si="36"/>
        <v>0</v>
      </c>
      <c r="T87" s="3">
        <v>79</v>
      </c>
      <c r="U87" t="str">
        <f>IF(AND(D87="SI",E87="OK",'79'!$A$47&lt;&gt;""),M87&amp;" - "&amp;C87,"")</f>
        <v xml:space="preserve">79 - Rilascio contrassegno invalidi </v>
      </c>
      <c r="V87" s="3" t="str">
        <f>IF(AND(U87&lt;&gt;"",'79'!$A$47&lt;&gt;""),'79'!$A$47,"")</f>
        <v>Verifica del prospetto delle procedure prevista dal mauale della qqualità. Report semestarale al RPC sul riòascio e tempi medi di evasione delle richeste pervenute.</v>
      </c>
    </row>
    <row r="88" spans="2:22" ht="20.100000000000001" customHeight="1" thickBot="1" x14ac:dyDescent="0.3">
      <c r="B88" s="55">
        <f>IF(OR(C88="Nuova scheda",C88=""),"",T88)</f>
        <v>80</v>
      </c>
      <c r="C88" s="21" t="str">
        <f>'80'!$A$3</f>
        <v xml:space="preserve">Rilascio stallo di sosta per invalidi </v>
      </c>
      <c r="D88" s="4" t="str">
        <f>'80'!$F$2</f>
        <v>SI</v>
      </c>
      <c r="E88" s="4" t="str">
        <f>IF(D88="SI",IF('80'!$B$44="Presenti campi non compilati","Errore","OK"),"-")</f>
        <v>OK</v>
      </c>
      <c r="F88" s="53" t="str">
        <f>IF(D88="SI",IF('80'!$A$47&lt;&gt;"","SI","NO"),"-")</f>
        <v>SI</v>
      </c>
      <c r="G88" s="3" t="str">
        <f t="shared" si="30"/>
        <v xml:space="preserve">80 - Rilascio stallo di sosta per invalidi </v>
      </c>
      <c r="H88" s="47">
        <f>IF(AND(D88="SI",E88="OK"),'80'!$B$24,"Processo non sottoposto a mappatura e valutazione del rischio")</f>
        <v>2.1666666666666665</v>
      </c>
      <c r="I88" s="47">
        <f>IF(AND(D88="SI",E88="OK"),'80'!$B$40,"")</f>
        <v>1.25</v>
      </c>
      <c r="J88" s="47">
        <f>IF(AND(D88="SI",E88="OK"),'80'!$B$44,"")</f>
        <v>2.708333333333333</v>
      </c>
      <c r="L88" s="3">
        <v>80</v>
      </c>
      <c r="M88" s="3" t="str">
        <f t="shared" si="31"/>
        <v>80</v>
      </c>
      <c r="O88" s="43">
        <f t="shared" si="32"/>
        <v>0</v>
      </c>
      <c r="P88" s="43" t="str">
        <f t="shared" si="33"/>
        <v xml:space="preserve">80 - Rilascio stallo di sosta per invalidi </v>
      </c>
      <c r="Q88" s="43">
        <f t="shared" si="34"/>
        <v>0</v>
      </c>
      <c r="R88" s="43">
        <f t="shared" si="35"/>
        <v>0</v>
      </c>
      <c r="S88" s="43">
        <f t="shared" si="36"/>
        <v>0</v>
      </c>
      <c r="T88" s="3">
        <v>80</v>
      </c>
      <c r="U88" t="str">
        <f>IF(AND(D88="SI",E88="OK",'80'!$A$47&lt;&gt;""),M88&amp;" - "&amp;C88,"")</f>
        <v xml:space="preserve">80 - Rilascio stallo di sosta per invalidi </v>
      </c>
      <c r="V88" s="3" t="str">
        <f>IF(AND(U88&lt;&gt;"",'80'!$A$47&lt;&gt;""),'80'!$A$47,"")</f>
        <v>Verifica del prospetto delle procedure prevista dal mauale della qqualità. Report semestarale al RPC sul riòascio e tempi medi di evasione delle richeste pervenute e delle autorizzazioni concesse e non.</v>
      </c>
    </row>
    <row r="89" spans="2:22" ht="16.5" thickBot="1" x14ac:dyDescent="0.3">
      <c r="B89" s="55" t="str">
        <f t="shared" ref="B89:B93" si="37">IF(OR(C89="Nuova scheda",C89=""),"",T89)</f>
        <v/>
      </c>
      <c r="C89" s="21" t="str">
        <f>'81'!$A$3</f>
        <v>Nuova scheda</v>
      </c>
      <c r="D89" s="4" t="str">
        <f>'81'!$F$2</f>
        <v>NO</v>
      </c>
      <c r="E89" s="4" t="str">
        <f>IF(D89="SI",IF('81'!$B$44="Presenti campi non compilati","Errore","OK"),"-")</f>
        <v>-</v>
      </c>
      <c r="F89" s="53" t="str">
        <f>IF(D89="SI",IF('81'!$A$47&lt;&gt;"","SI","NO"),"-")</f>
        <v>-</v>
      </c>
      <c r="G89" s="3" t="str">
        <f t="shared" si="30"/>
        <v/>
      </c>
      <c r="H89" s="47" t="str">
        <f>IF(AND(D89="SI",E89="OK"),'81'!$B$24,"Processo non sottoposto a mappatura e valutazione del rischio")</f>
        <v>Processo non sottoposto a mappatura e valutazione del rischio</v>
      </c>
      <c r="I89" s="47" t="str">
        <f>IF(AND(D89="SI",E89="OK"),'81'!$B$40,"")</f>
        <v/>
      </c>
      <c r="J89" s="47" t="str">
        <f>IF(AND(D89="SI",E89="OK"),'81'!$B$44,"")</f>
        <v/>
      </c>
      <c r="L89" s="3">
        <v>81</v>
      </c>
      <c r="M89" s="3" t="str">
        <f t="shared" si="31"/>
        <v>81</v>
      </c>
      <c r="O89" s="43">
        <f t="shared" si="32"/>
        <v>0</v>
      </c>
      <c r="P89" s="43">
        <f t="shared" si="33"/>
        <v>0</v>
      </c>
      <c r="Q89" s="43">
        <f t="shared" si="34"/>
        <v>0</v>
      </c>
      <c r="R89" s="43">
        <f t="shared" si="35"/>
        <v>0</v>
      </c>
      <c r="S89" s="43">
        <f t="shared" si="36"/>
        <v>0</v>
      </c>
      <c r="T89" s="3">
        <v>81</v>
      </c>
      <c r="U89" t="str">
        <f>IF(AND(D89="SI",E89="OK",'81'!$A$47&lt;&gt;""),M89&amp;" - "&amp;C89,"")</f>
        <v/>
      </c>
      <c r="V89" s="3" t="str">
        <f>IF(AND(U89&lt;&gt;"",'81'!$A$47&lt;&gt;""),'81'!$A$47,"")</f>
        <v/>
      </c>
    </row>
    <row r="90" spans="2:22" ht="16.5" thickBot="1" x14ac:dyDescent="0.3">
      <c r="B90" s="55" t="str">
        <f t="shared" si="37"/>
        <v/>
      </c>
      <c r="C90" s="21" t="str">
        <f>'82'!$A$3</f>
        <v>Nuova scheda</v>
      </c>
      <c r="D90" s="4" t="str">
        <f>'82'!$F$2</f>
        <v>NO</v>
      </c>
      <c r="E90" s="4" t="str">
        <f>IF(D90="SI",IF('82'!$B$44="Presenti campi non compilati","Errore","OK"),"-")</f>
        <v>-</v>
      </c>
      <c r="F90" s="53" t="str">
        <f>IF(D90="SI",IF('82'!$A$47&lt;&gt;"","SI","NO"),"-")</f>
        <v>-</v>
      </c>
      <c r="G90" s="3" t="str">
        <f t="shared" si="30"/>
        <v/>
      </c>
      <c r="H90" s="47" t="str">
        <f>IF(AND(D90="SI",E90="OK"),'82'!$B$24,"Processo non sottoposto a mappatura e valutazione del rischio")</f>
        <v>Processo non sottoposto a mappatura e valutazione del rischio</v>
      </c>
      <c r="I90" s="47" t="str">
        <f>IF(AND(D90="SI",E90="OK"),'82'!$B$40,"")</f>
        <v/>
      </c>
      <c r="J90" s="47" t="str">
        <f>IF(AND(D90="SI",E90="OK"),'82'!$B$44,"")</f>
        <v/>
      </c>
      <c r="L90" s="3">
        <v>82</v>
      </c>
      <c r="M90" s="3" t="str">
        <f t="shared" si="31"/>
        <v>82</v>
      </c>
      <c r="O90" s="43">
        <f t="shared" si="32"/>
        <v>0</v>
      </c>
      <c r="P90" s="43">
        <f t="shared" si="33"/>
        <v>0</v>
      </c>
      <c r="Q90" s="43">
        <f t="shared" si="34"/>
        <v>0</v>
      </c>
      <c r="R90" s="43">
        <f t="shared" si="35"/>
        <v>0</v>
      </c>
      <c r="S90" s="43">
        <f t="shared" si="36"/>
        <v>0</v>
      </c>
      <c r="T90" s="3">
        <v>82</v>
      </c>
      <c r="U90" t="str">
        <f>IF(AND(D90="SI",E90="OK",'82'!$A$47&lt;&gt;""),M90&amp;" - "&amp;C90,"")</f>
        <v/>
      </c>
      <c r="V90" s="3" t="str">
        <f>IF(AND(U90&lt;&gt;"",'82'!$A$47&lt;&gt;""),'82'!$A$47,"")</f>
        <v/>
      </c>
    </row>
    <row r="91" spans="2:22" ht="16.5" thickBot="1" x14ac:dyDescent="0.3">
      <c r="B91" s="55" t="str">
        <f t="shared" si="37"/>
        <v/>
      </c>
      <c r="C91" s="21" t="str">
        <f>'83'!$A$3</f>
        <v>Nuova scheda</v>
      </c>
      <c r="D91" s="4" t="str">
        <f>'83'!$F$2</f>
        <v>NO</v>
      </c>
      <c r="E91" s="4" t="str">
        <f>IF(D91="SI",IF('83'!$B$44="Presenti campi non compilati","Errore","OK"),"-")</f>
        <v>-</v>
      </c>
      <c r="F91" s="53" t="str">
        <f>IF(D91="SI",IF('83'!$A$47&lt;&gt;"","SI","NO"),"-")</f>
        <v>-</v>
      </c>
      <c r="G91" s="3" t="str">
        <f t="shared" si="30"/>
        <v/>
      </c>
      <c r="H91" s="47" t="str">
        <f>IF(AND(D91="SI",E91="OK"),'83'!$B$24,"Processo non sottoposto a mappatura e valutazione del rischio")</f>
        <v>Processo non sottoposto a mappatura e valutazione del rischio</v>
      </c>
      <c r="I91" s="47" t="str">
        <f>IF(AND(D91="SI",E91="OK"),'83'!$B$40,"")</f>
        <v/>
      </c>
      <c r="J91" s="47" t="str">
        <f>IF(AND(D91="SI",E91="OK"),'83'!$B$44,"")</f>
        <v/>
      </c>
      <c r="L91" s="3">
        <v>83</v>
      </c>
      <c r="M91" s="3" t="str">
        <f t="shared" si="31"/>
        <v>83</v>
      </c>
      <c r="O91" s="43">
        <f t="shared" si="32"/>
        <v>0</v>
      </c>
      <c r="P91" s="43">
        <f t="shared" si="33"/>
        <v>0</v>
      </c>
      <c r="Q91" s="43">
        <f t="shared" si="34"/>
        <v>0</v>
      </c>
      <c r="R91" s="43">
        <f t="shared" si="35"/>
        <v>0</v>
      </c>
      <c r="S91" s="43">
        <f t="shared" si="36"/>
        <v>0</v>
      </c>
      <c r="T91" s="3">
        <v>83</v>
      </c>
      <c r="U91" t="str">
        <f>IF(AND(D91="SI",E91="OK",'83'!$A$47&lt;&gt;""),M91&amp;" - "&amp;C91,"")</f>
        <v/>
      </c>
      <c r="V91" s="3" t="str">
        <f>IF(AND(U91&lt;&gt;"",'83'!$A$47&lt;&gt;""),'83'!$A$47,"")</f>
        <v/>
      </c>
    </row>
    <row r="92" spans="2:22" ht="16.5" thickBot="1" x14ac:dyDescent="0.3">
      <c r="B92" s="55" t="str">
        <f t="shared" si="37"/>
        <v/>
      </c>
      <c r="C92" s="21" t="str">
        <f>'84'!$A$3</f>
        <v>Nuova scheda</v>
      </c>
      <c r="D92" s="4" t="str">
        <f>'84'!$F$2</f>
        <v>NO</v>
      </c>
      <c r="E92" s="4" t="str">
        <f>IF(D92="SI",IF('84'!$B$44="Presenti campi non compilati","Errore","OK"),"-")</f>
        <v>-</v>
      </c>
      <c r="F92" s="53" t="str">
        <f>IF(D92="SI",IF('84'!$A$47&lt;&gt;"","SI","NO"),"-")</f>
        <v>-</v>
      </c>
      <c r="G92" s="3" t="str">
        <f t="shared" si="30"/>
        <v/>
      </c>
      <c r="H92" s="47" t="str">
        <f>IF(AND(D92="SI",E92="OK"),'84'!$B$24,"Processo non sottoposto a mappatura e valutazione del rischio")</f>
        <v>Processo non sottoposto a mappatura e valutazione del rischio</v>
      </c>
      <c r="I92" s="47" t="str">
        <f>IF(AND(D92="SI",E92="OK"),'84'!$B$40,"")</f>
        <v/>
      </c>
      <c r="J92" s="47" t="str">
        <f>IF(AND(D92="SI",E92="OK"),'84'!$B$44,"")</f>
        <v/>
      </c>
      <c r="L92" s="3">
        <v>84</v>
      </c>
      <c r="M92" s="3" t="str">
        <f t="shared" si="31"/>
        <v>84</v>
      </c>
      <c r="O92" s="43">
        <f t="shared" si="32"/>
        <v>0</v>
      </c>
      <c r="P92" s="43">
        <f t="shared" si="33"/>
        <v>0</v>
      </c>
      <c r="Q92" s="43">
        <f t="shared" si="34"/>
        <v>0</v>
      </c>
      <c r="R92" s="43">
        <f t="shared" si="35"/>
        <v>0</v>
      </c>
      <c r="S92" s="43">
        <f t="shared" si="36"/>
        <v>0</v>
      </c>
      <c r="T92" s="3">
        <v>84</v>
      </c>
      <c r="U92" t="str">
        <f>IF(AND(D92="SI",E92="OK",'84'!$A$47&lt;&gt;""),M92&amp;" - "&amp;C92,"")</f>
        <v/>
      </c>
      <c r="V92" s="3" t="str">
        <f>IF(AND(U92&lt;&gt;"",'84'!$A$47&lt;&gt;""),'84'!$A$47,"")</f>
        <v/>
      </c>
    </row>
    <row r="93" spans="2:22" ht="16.5" thickBot="1" x14ac:dyDescent="0.3">
      <c r="B93" s="55" t="str">
        <f t="shared" si="37"/>
        <v/>
      </c>
      <c r="C93" s="21" t="str">
        <f>'85'!$A$3</f>
        <v>Nuova scheda</v>
      </c>
      <c r="D93" s="4" t="str">
        <f>'85'!$F$2</f>
        <v>NO</v>
      </c>
      <c r="E93" s="4" t="str">
        <f>IF(D93="SI",IF('85'!$B$44="Presenti campi non compilati","Errore","OK"),"-")</f>
        <v>-</v>
      </c>
      <c r="F93" s="53" t="str">
        <f>IF(D93="SI",IF('85'!$A$47&lt;&gt;"","SI","NO"),"-")</f>
        <v>-</v>
      </c>
      <c r="G93" s="3" t="str">
        <f t="shared" si="30"/>
        <v/>
      </c>
      <c r="H93" s="47" t="str">
        <f>IF(AND(D93="SI",E93="OK"),'85'!$B$24,"Processo non sottoposto a mappatura e valutazione del rischio")</f>
        <v>Processo non sottoposto a mappatura e valutazione del rischio</v>
      </c>
      <c r="I93" s="47" t="str">
        <f>IF(AND(D93="SI",E93="OK"),'85'!$B$40,"")</f>
        <v/>
      </c>
      <c r="J93" s="47" t="str">
        <f>IF(AND(D93="SI",E93="OK"),'85'!$B$44,"")</f>
        <v/>
      </c>
      <c r="L93" s="3">
        <v>85</v>
      </c>
      <c r="M93" s="3" t="str">
        <f t="shared" si="31"/>
        <v>85</v>
      </c>
      <c r="O93" s="43">
        <f t="shared" si="32"/>
        <v>0</v>
      </c>
      <c r="P93" s="43">
        <f t="shared" si="33"/>
        <v>0</v>
      </c>
      <c r="Q93" s="43">
        <f t="shared" si="34"/>
        <v>0</v>
      </c>
      <c r="R93" s="43">
        <f t="shared" si="35"/>
        <v>0</v>
      </c>
      <c r="S93" s="43">
        <f t="shared" si="36"/>
        <v>0</v>
      </c>
      <c r="T93" s="3">
        <v>85</v>
      </c>
      <c r="U93" t="str">
        <f>IF(AND(D93="SI",E93="OK",'85'!$A$47&lt;&gt;""),M93&amp;" - "&amp;C93,"")</f>
        <v/>
      </c>
      <c r="V93" s="3" t="str">
        <f>IF(AND(U93&lt;&gt;"",'85'!$A$47&lt;&gt;""),'85'!$A$47,"")</f>
        <v/>
      </c>
    </row>
    <row r="94" spans="2:22" x14ac:dyDescent="0.25">
      <c r="H94" s="45"/>
      <c r="I94" s="45"/>
      <c r="J94" s="45"/>
    </row>
    <row r="95" spans="2:22" x14ac:dyDescent="0.25">
      <c r="H95" s="45"/>
      <c r="I95" s="45"/>
      <c r="J95" s="45"/>
    </row>
    <row r="96" spans="2:22" x14ac:dyDescent="0.25">
      <c r="H96" s="45"/>
      <c r="I96" s="45"/>
      <c r="J96" s="45"/>
    </row>
    <row r="97" spans="8:10" x14ac:dyDescent="0.25">
      <c r="H97" s="45"/>
      <c r="I97" s="45"/>
      <c r="J97" s="45"/>
    </row>
    <row r="98" spans="8:10" x14ac:dyDescent="0.25">
      <c r="H98" s="45"/>
      <c r="I98" s="45"/>
      <c r="J98" s="45"/>
    </row>
    <row r="99" spans="8:10" x14ac:dyDescent="0.25">
      <c r="H99" s="45"/>
      <c r="I99" s="45"/>
      <c r="J99" s="45"/>
    </row>
  </sheetData>
  <sheetProtection selectLockedCells="1" selectUnlockedCells="1"/>
  <mergeCells count="5">
    <mergeCell ref="B2:D2"/>
    <mergeCell ref="B5:D5"/>
    <mergeCell ref="B6:D6"/>
    <mergeCell ref="B8:D8"/>
    <mergeCell ref="B4:D4"/>
  </mergeCells>
  <hyperlinks>
    <hyperlink ref="C12" location="'1'!A1" display="Concorso per l'assunzione di personale " xr:uid="{00000000-0004-0000-0000-000000000000}"/>
    <hyperlink ref="C13" location="'2'!A1" display="Concorso per la progressione in carriera del personale " xr:uid="{00000000-0004-0000-0000-000001000000}"/>
    <hyperlink ref="C14" location="'3'!A1" display="Selezione per l'affidamento di un incarico professionale " xr:uid="{00000000-0004-0000-0000-000002000000}"/>
    <hyperlink ref="C15" location="'4'!A1" display="Affidamento mediante procedura aperta (o ristretta) di lavori, servizi, forniture" xr:uid="{00000000-0004-0000-0000-000003000000}"/>
    <hyperlink ref="C16" location="'5'!A1" display="Affidamento diretto di lavori, servizi o forniture" xr:uid="{00000000-0004-0000-0000-000004000000}"/>
    <hyperlink ref="C17" location="'6'!A1" display="Permesso di costruire " xr:uid="{00000000-0004-0000-0000-000005000000}"/>
    <hyperlink ref="C18" location="'7'!A1" display="Permesso di costruire in aree assoggettate ad autorizzazione paesaggistica" xr:uid="{00000000-0004-0000-0000-000006000000}"/>
    <hyperlink ref="C19" location="'8'!A1" display="Concessione di sovvenzioni, contributi, sussidi, ecc. " xr:uid="{00000000-0004-0000-0000-000007000000}"/>
    <hyperlink ref="C20" location="'9'!A1" display="Provvedimenti di pianificazione urbanistica generale" xr:uid="{00000000-0004-0000-0000-000008000000}"/>
    <hyperlink ref="C21" location="'10'!A1" display="Provvedimenti di pianificazione urbanistica attuativa" xr:uid="{00000000-0004-0000-0000-000009000000}"/>
    <hyperlink ref="C22" location="'11'!A1" display="Levata dei protesti " xr:uid="{00000000-0004-0000-0000-00000A000000}"/>
    <hyperlink ref="C23" location="'12'!A1" display="Gestione delle sanzioni per violazione del CDS" xr:uid="{00000000-0004-0000-0000-00000B000000}"/>
    <hyperlink ref="C24" location="'13'!A1" display="Gestione ordinaria delle entrate " xr:uid="{00000000-0004-0000-0000-00000C000000}"/>
    <hyperlink ref="C25" location="'14'!A1" display="Gestione ordinaria delle spese di bilancio " xr:uid="{00000000-0004-0000-0000-00000D000000}"/>
    <hyperlink ref="C26" location="'15'!A1" display="Accertamenti e verifiche dei tributi locali" xr:uid="{00000000-0004-0000-0000-00000E000000}"/>
    <hyperlink ref="C27" location="'16'!A1" display="Accertamenti con adesione dei tributi locali" xr:uid="{00000000-0004-0000-0000-00000F000000}"/>
    <hyperlink ref="C28" location="'17'!A1" display="Accertamenti e controlli sugli abusi edilizi" xr:uid="{00000000-0004-0000-0000-000010000000}"/>
    <hyperlink ref="C29" location="'18'!A1" display="Incentivi economici al personale (produttività e retribuzioni di risultato)" xr:uid="{00000000-0004-0000-0000-000011000000}"/>
    <hyperlink ref="C30" location="'19'!A1" display="Autorizzazione all’occupazione del suolo pubblico" xr:uid="{00000000-0004-0000-0000-000012000000}"/>
    <hyperlink ref="C31" location="'20'!A1" display="Autorizzazioni ex artt. 68 e 69 del TULPS (spettacoli, intrattenimenti, ecc.)" xr:uid="{00000000-0004-0000-0000-000013000000}"/>
    <hyperlink ref="C32" location="'21'!A1" display="Permesso di costruire convenzionato " xr:uid="{00000000-0004-0000-0000-000014000000}"/>
    <hyperlink ref="C33" location="'22'!A1" display="Pratiche anagrafiche " xr:uid="{00000000-0004-0000-0000-000015000000}"/>
    <hyperlink ref="C34" location="'23'!A1" display="Documenti di identità" xr:uid="{00000000-0004-0000-0000-000016000000}"/>
    <hyperlink ref="C35" location="'24'!A1" display="Servizi per minori e famiglie" xr:uid="{00000000-0004-0000-0000-000017000000}"/>
    <hyperlink ref="C36" location="'25'!A1" display="Servizi assistenziali e socio-sanitari per anziani" xr:uid="{00000000-0004-0000-0000-000018000000}"/>
    <hyperlink ref="C37" location="'26'!A1" display="Servizi per disabili" xr:uid="{00000000-0004-0000-0000-000019000000}"/>
    <hyperlink ref="C38" location="'27'!A1" display="Servizi per adulti in difficoltà" xr:uid="{00000000-0004-0000-0000-00001A000000}"/>
    <hyperlink ref="C39" location="'28'!A1" display="Servizi di integrazione dei cittadini stranieri" xr:uid="{00000000-0004-0000-0000-00001B000000}"/>
    <hyperlink ref="C40" location="'29'!A1" display="Raccolta e smaltimento rifiuti" xr:uid="{00000000-0004-0000-0000-00001C000000}"/>
    <hyperlink ref="C41" location="'30'!A1" display="Gestione del protocollo " xr:uid="{00000000-0004-0000-0000-00001D000000}"/>
    <hyperlink ref="C42" location="'31'!A1" display="Gestione dell'archivio " xr:uid="{00000000-0004-0000-0000-00001E000000}"/>
    <hyperlink ref="C43" location="'32'!A1" display="Gestione delle sepolture e dei loculi" xr:uid="{00000000-0004-0000-0000-00001F000000}"/>
    <hyperlink ref="C44" location="'33'!A1" display="Gestione delle tombe di famiglia" xr:uid="{00000000-0004-0000-0000-000020000000}"/>
    <hyperlink ref="C45" location="'34'!A1" display="Organizzazione eventi" xr:uid="{00000000-0004-0000-0000-000021000000}"/>
    <hyperlink ref="C46" location="'35'!A1" display="Rilascio di patrocini" xr:uid="{00000000-0004-0000-0000-000022000000}"/>
    <hyperlink ref="C47" location="'36'!A1" display="Gare ad evidenza pubblica di vendita di beni" xr:uid="{00000000-0004-0000-0000-000023000000}"/>
    <hyperlink ref="C48" location="'37'!A1" display="Funzionamento degli organi collegiali " xr:uid="{00000000-0004-0000-0000-000024000000}"/>
    <hyperlink ref="C49" location="'38'!A1" display="Formazione di determinazioni, ordinanze, decreti ed altri atti amministrativi" xr:uid="{00000000-0004-0000-0000-000025000000}"/>
    <hyperlink ref="C50" location="'39'!A1" display="Designazione dei rappresentanti dell'ente presso enti, società, fondazioni" xr:uid="{00000000-0004-0000-0000-000026000000}"/>
    <hyperlink ref="C51" location="'40'!A1" display="Gestione dei procedimenti di segnalazione e reclamo" xr:uid="{00000000-0004-0000-0000-000027000000}"/>
    <hyperlink ref="C52" location="'41'!A1" display="Gestione della leva" xr:uid="{00000000-0004-0000-0000-000028000000}"/>
    <hyperlink ref="C53" location="'42'!A1" display="Gestione dell'elettorato" xr:uid="{00000000-0004-0000-0000-000029000000}"/>
    <hyperlink ref="C54" location="'43'!A1" display="Gestione degli alloggi pubblici" xr:uid="{00000000-0004-0000-0000-00002A000000}"/>
    <hyperlink ref="C55" location="'44'!A1" display="Gestione del diritto allo studio" xr:uid="{00000000-0004-0000-0000-00002B000000}"/>
    <hyperlink ref="C56" location="'45'!A1" display="Vigilanza sulla circolazione e la sosta" xr:uid="{00000000-0004-0000-0000-00002C000000}"/>
    <hyperlink ref="C57" location="'46'!A1" display="Gestione del reticolo idrico minore " xr:uid="{00000000-0004-0000-0000-00002D000000}"/>
    <hyperlink ref="C58" location="'47'!A1" display="Affidamenti in house" xr:uid="{00000000-0004-0000-0000-00002E000000}"/>
    <hyperlink ref="C59" location="'49'!A1" display="'49'!A1" xr:uid="{00000000-0004-0000-0000-00002F000000}"/>
    <hyperlink ref="C60:C61" location="'49'!A1" display="'49'!A1" xr:uid="{00000000-0004-0000-0000-000030000000}"/>
    <hyperlink ref="F6" location="'Prospetto Finale'!A1" display="Vai al prospetto finale" xr:uid="{00000000-0004-0000-0000-000031000000}"/>
    <hyperlink ref="F8" location="'Misure riduzione del rischio'!A1" display="Vai alle Misure riduzione rischio" xr:uid="{00000000-0004-0000-0000-000032000000}"/>
    <hyperlink ref="C62" location="'54'!A1" display="'54'!A1" xr:uid="{00000000-0004-0000-0000-000033000000}"/>
    <hyperlink ref="C60" location="'52'!A1" display="'52'!A1" xr:uid="{00000000-0004-0000-0000-000034000000}"/>
    <hyperlink ref="C61" location="'53'!A1" display="'53'!A1" xr:uid="{00000000-0004-0000-0000-000035000000}"/>
    <hyperlink ref="C63" location="'55'!A1" display="'55'!A1" xr:uid="{00000000-0004-0000-0000-000036000000}"/>
    <hyperlink ref="C64" location="'56'!A1" display="'56'!A1" xr:uid="{00000000-0004-0000-0000-000037000000}"/>
    <hyperlink ref="C65" location="'57'!A1" display="'57'!A1" xr:uid="{00000000-0004-0000-0000-000038000000}"/>
    <hyperlink ref="C66" location="'58'!A1" display="'58'!A1" xr:uid="{00000000-0004-0000-0000-000039000000}"/>
    <hyperlink ref="C67" location="'59'!A1" display="'59'!A1" xr:uid="{00000000-0004-0000-0000-00003A000000}"/>
    <hyperlink ref="C68" location="'60'!A1" display="'60'!A1" xr:uid="{00000000-0004-0000-0000-00003B000000}"/>
    <hyperlink ref="C69" location="'61'!A1" display="'61'!A1" xr:uid="{00000000-0004-0000-0000-00003C000000}"/>
    <hyperlink ref="C70" location="'62'!A1" display="'62'!A1" xr:uid="{00000000-0004-0000-0000-00003D000000}"/>
    <hyperlink ref="C71" location="'63'!A1" display="'63'!A1" xr:uid="{00000000-0004-0000-0000-00003E000000}"/>
    <hyperlink ref="C72" location="'64'!A1" display="'64'!A1" xr:uid="{00000000-0004-0000-0000-00003F000000}"/>
    <hyperlink ref="C73" location="'65'!A1" display="'65'!A1" xr:uid="{00000000-0004-0000-0000-000040000000}"/>
    <hyperlink ref="C74" location="'66'!A1" display="'66'!A1" xr:uid="{00000000-0004-0000-0000-000041000000}"/>
    <hyperlink ref="C75" location="'67'!A1" display="'67'!A1" xr:uid="{00000000-0004-0000-0000-000042000000}"/>
    <hyperlink ref="C76" location="'68'!A1" display="'68'!A1" xr:uid="{00000000-0004-0000-0000-000043000000}"/>
    <hyperlink ref="C77" location="'69'!A1" display="'69'!A1" xr:uid="{00000000-0004-0000-0000-000044000000}"/>
    <hyperlink ref="C78" location="'70'!A1" display="'70'!A1" xr:uid="{00000000-0004-0000-0000-000045000000}"/>
    <hyperlink ref="C79" location="'71'!A1" display="'71'!A1" xr:uid="{00000000-0004-0000-0000-000046000000}"/>
    <hyperlink ref="C80" location="'72'!A1" display="'72'!A1" xr:uid="{00000000-0004-0000-0000-000047000000}"/>
    <hyperlink ref="C81" location="'73'!A1" display="'73'!A1" xr:uid="{00000000-0004-0000-0000-000048000000}"/>
    <hyperlink ref="C82" location="'74'!A1" display="'74'!A1" xr:uid="{00000000-0004-0000-0000-000049000000}"/>
    <hyperlink ref="C83" location="'75'!A1" display="'75'!A1" xr:uid="{00000000-0004-0000-0000-00004A000000}"/>
    <hyperlink ref="C84" location="'76'!A1" display="'76'!A1" xr:uid="{00000000-0004-0000-0000-00004B000000}"/>
    <hyperlink ref="C85" location="'77'!A1" display="'77'!A1" xr:uid="{00000000-0004-0000-0000-00004C000000}"/>
    <hyperlink ref="C86" location="'78'!A1" display="'78'!A1" xr:uid="{00000000-0004-0000-0000-00004D000000}"/>
    <hyperlink ref="C87" location="'79'!A1" display="'79'!A1" xr:uid="{00000000-0004-0000-0000-00004E000000}"/>
    <hyperlink ref="C88" location="'80'!A1" display="'80'!A1" xr:uid="{00000000-0004-0000-0000-00004F000000}"/>
    <hyperlink ref="C89:C93" location="'80'!A1" display="'80'!A1" xr:uid="{00000000-0004-0000-0000-000050000000}"/>
    <hyperlink ref="C89" location="'81'!A1" display="'81'!A1" xr:uid="{00000000-0004-0000-0000-000051000000}"/>
    <hyperlink ref="C90" location="'82'!A1" display="'82'!A1" xr:uid="{00000000-0004-0000-0000-000052000000}"/>
    <hyperlink ref="C91" location="'83'!A1" display="'83'!A1" xr:uid="{00000000-0004-0000-0000-000053000000}"/>
    <hyperlink ref="C92" location="'84'!A1" display="'84'!A1" xr:uid="{00000000-0004-0000-0000-000054000000}"/>
    <hyperlink ref="C93" location="'85'!A1" display="'85'!A1" xr:uid="{00000000-0004-0000-0000-000055000000}"/>
  </hyperlinks>
  <pageMargins left="0.70866141732283472" right="0.70866141732283472" top="0.74803149606299213" bottom="0.74803149606299213"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1:H215"/>
  <sheetViews>
    <sheetView view="pageBreakPreview" topLeftCell="A43" zoomScale="85" zoomScaleSheetLayoutView="85" workbookViewId="0">
      <selection activeCell="K6" sqref="K6"/>
    </sheetView>
  </sheetViews>
  <sheetFormatPr defaultRowHeight="15" x14ac:dyDescent="0.25"/>
  <cols>
    <col min="1" max="1" width="3.28515625" customWidth="1"/>
    <col min="2" max="2" width="123.42578125" customWidth="1"/>
    <col min="3" max="3" width="16.28515625" style="45" customWidth="1"/>
    <col min="4" max="4" width="18" style="45" customWidth="1"/>
    <col min="5" max="5" width="15" style="45" customWidth="1"/>
    <col min="6" max="6" width="5.85546875" style="42" customWidth="1"/>
    <col min="7" max="7" width="13"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93" t="s">
        <v>362</v>
      </c>
      <c r="B1" s="93"/>
      <c r="C1" s="93"/>
      <c r="D1" s="93"/>
      <c r="E1" s="93"/>
      <c r="F1" s="93"/>
      <c r="G1" s="69"/>
    </row>
    <row r="2" spans="1:8" ht="19.5" thickBot="1" x14ac:dyDescent="0.3">
      <c r="A2" s="94" t="s">
        <v>349</v>
      </c>
      <c r="B2" s="94"/>
      <c r="C2" s="94"/>
      <c r="D2" s="94"/>
      <c r="E2" s="94"/>
      <c r="F2" s="94"/>
      <c r="G2" s="69"/>
      <c r="H2" s="65" t="s">
        <v>75</v>
      </c>
    </row>
    <row r="3" spans="1:8" ht="10.5" customHeight="1" thickBot="1" x14ac:dyDescent="0.3">
      <c r="A3" s="72"/>
      <c r="B3" s="72"/>
      <c r="C3" s="73"/>
      <c r="D3" s="73"/>
      <c r="E3" s="73"/>
      <c r="F3" s="72"/>
      <c r="G3" s="69"/>
      <c r="H3" s="66"/>
    </row>
    <row r="4" spans="1:8" ht="51.75" customHeight="1" thickBot="1" x14ac:dyDescent="0.3">
      <c r="A4" s="95" t="s">
        <v>363</v>
      </c>
      <c r="B4" s="95"/>
      <c r="C4" s="95"/>
      <c r="D4" s="95"/>
      <c r="E4" s="95"/>
      <c r="F4" s="95"/>
      <c r="G4" s="69"/>
      <c r="H4" s="65" t="s">
        <v>210</v>
      </c>
    </row>
    <row r="5" spans="1:8" ht="7.5" customHeight="1" x14ac:dyDescent="0.25">
      <c r="A5" s="39"/>
      <c r="B5" s="5"/>
      <c r="C5" s="49"/>
      <c r="D5" s="49"/>
      <c r="E5" s="49"/>
      <c r="F5" s="46"/>
      <c r="G5" s="69"/>
    </row>
    <row r="6" spans="1:8" ht="36.75" customHeight="1" x14ac:dyDescent="0.25">
      <c r="G6" s="69"/>
    </row>
    <row r="7" spans="1:8" ht="11.25" customHeight="1" x14ac:dyDescent="0.25">
      <c r="A7" s="40"/>
      <c r="G7" s="69"/>
    </row>
    <row r="8" spans="1:8" ht="11.25" customHeight="1" x14ac:dyDescent="0.25">
      <c r="A8" s="40"/>
      <c r="B8" s="69"/>
      <c r="C8" s="74"/>
      <c r="D8" s="74"/>
      <c r="E8" s="74"/>
      <c r="F8" s="71"/>
      <c r="G8" s="69"/>
    </row>
    <row r="9" spans="1:8" ht="17.25" customHeight="1" x14ac:dyDescent="0.25">
      <c r="A9" s="41"/>
      <c r="B9" s="69"/>
      <c r="C9" s="74"/>
      <c r="D9" s="74"/>
      <c r="E9" s="74"/>
      <c r="F9" s="71"/>
      <c r="G9" s="69"/>
    </row>
    <row r="10" spans="1:8" ht="20.25" customHeight="1" x14ac:dyDescent="0.25">
      <c r="A10" s="91" t="s">
        <v>124</v>
      </c>
      <c r="B10" s="91"/>
      <c r="C10" s="91"/>
      <c r="D10" s="91"/>
      <c r="E10" s="91"/>
      <c r="F10" s="91"/>
      <c r="G10" s="69"/>
    </row>
    <row r="11" spans="1:8" ht="34.5" customHeight="1" x14ac:dyDescent="0.25">
      <c r="A11" s="92" t="s">
        <v>125</v>
      </c>
      <c r="B11" s="92"/>
      <c r="C11" s="92"/>
      <c r="D11" s="92"/>
      <c r="E11" s="92"/>
      <c r="F11" s="92"/>
      <c r="G11" s="69"/>
    </row>
    <row r="12" spans="1:8" ht="18.75" x14ac:dyDescent="0.3">
      <c r="A12" s="69"/>
      <c r="B12" s="50" t="s">
        <v>207</v>
      </c>
      <c r="C12" s="51" t="s">
        <v>127</v>
      </c>
      <c r="D12" s="51" t="s">
        <v>128</v>
      </c>
      <c r="E12" s="51" t="s">
        <v>129</v>
      </c>
      <c r="F12" s="71"/>
      <c r="G12" s="69"/>
    </row>
    <row r="13" spans="1:8" ht="5.25" customHeight="1" x14ac:dyDescent="0.25">
      <c r="A13" s="69"/>
      <c r="C13" s="44"/>
      <c r="D13" s="44"/>
      <c r="E13" s="44"/>
      <c r="F13" s="71"/>
      <c r="G13" s="69"/>
    </row>
    <row r="14" spans="1:8" x14ac:dyDescent="0.25">
      <c r="A14" s="69"/>
      <c r="C14" s="75" t="s">
        <v>168</v>
      </c>
      <c r="D14" s="44"/>
      <c r="E14" s="44"/>
      <c r="F14" s="71"/>
      <c r="G14" s="69"/>
    </row>
    <row r="15" spans="1:8" x14ac:dyDescent="0.25">
      <c r="A15" s="69"/>
      <c r="B15" t="s">
        <v>169</v>
      </c>
      <c r="C15" s="44">
        <v>2.5</v>
      </c>
      <c r="D15" s="44">
        <v>1.5</v>
      </c>
      <c r="E15" s="44">
        <v>3.75</v>
      </c>
      <c r="F15" s="71"/>
      <c r="G15" s="69"/>
    </row>
    <row r="16" spans="1:8" x14ac:dyDescent="0.25">
      <c r="A16" s="69"/>
      <c r="B16" t="s">
        <v>126</v>
      </c>
      <c r="C16" s="44">
        <v>2</v>
      </c>
      <c r="D16" s="44">
        <v>1.25</v>
      </c>
      <c r="E16" s="44">
        <v>2.5</v>
      </c>
      <c r="F16" s="71"/>
      <c r="G16" s="69"/>
    </row>
    <row r="17" spans="1:7" x14ac:dyDescent="0.25">
      <c r="A17" s="69"/>
      <c r="B17" t="s">
        <v>170</v>
      </c>
      <c r="C17" s="44">
        <v>3.5</v>
      </c>
      <c r="D17" s="44">
        <v>1.5</v>
      </c>
      <c r="E17" s="44">
        <v>5.25</v>
      </c>
      <c r="F17" s="71"/>
      <c r="G17" s="69"/>
    </row>
    <row r="18" spans="1:7" x14ac:dyDescent="0.25">
      <c r="A18" s="69"/>
      <c r="B18" t="s">
        <v>171</v>
      </c>
      <c r="C18" s="44">
        <v>2.3333333333333335</v>
      </c>
      <c r="D18" s="44">
        <v>1.25</v>
      </c>
      <c r="E18" s="44">
        <v>2.916666666666667</v>
      </c>
      <c r="F18" s="71"/>
      <c r="G18" s="69"/>
    </row>
    <row r="19" spans="1:7" x14ac:dyDescent="0.25">
      <c r="A19" s="69"/>
      <c r="B19" t="s">
        <v>172</v>
      </c>
      <c r="C19" s="44">
        <v>2.8333333333333335</v>
      </c>
      <c r="D19" s="44">
        <v>1.5</v>
      </c>
      <c r="E19" s="44">
        <v>4.25</v>
      </c>
      <c r="F19" s="71"/>
      <c r="G19" s="69"/>
    </row>
    <row r="20" spans="1:7" x14ac:dyDescent="0.25">
      <c r="A20" s="69"/>
      <c r="B20" t="s">
        <v>173</v>
      </c>
      <c r="C20" s="44">
        <v>2.3333333333333335</v>
      </c>
      <c r="D20" s="44">
        <v>1.25</v>
      </c>
      <c r="E20" s="44">
        <v>2.916666666666667</v>
      </c>
      <c r="F20" s="71"/>
      <c r="G20" s="69"/>
    </row>
    <row r="21" spans="1:7" x14ac:dyDescent="0.25">
      <c r="A21" s="69"/>
      <c r="B21" t="s">
        <v>174</v>
      </c>
      <c r="C21" s="44">
        <v>3</v>
      </c>
      <c r="D21">
        <v>1.25</v>
      </c>
      <c r="E21" s="44">
        <v>3.75</v>
      </c>
      <c r="F21" s="71"/>
      <c r="G21" s="69"/>
    </row>
    <row r="22" spans="1:7" x14ac:dyDescent="0.25">
      <c r="A22" s="69"/>
      <c r="B22" t="s">
        <v>175</v>
      </c>
      <c r="C22" s="44">
        <v>1.8333333333333333</v>
      </c>
      <c r="D22" s="44">
        <v>1.5</v>
      </c>
      <c r="E22" s="44">
        <v>3.75</v>
      </c>
      <c r="F22" s="71"/>
      <c r="G22" s="69"/>
    </row>
    <row r="23" spans="1:7" x14ac:dyDescent="0.25">
      <c r="A23" s="69"/>
      <c r="B23" t="s">
        <v>176</v>
      </c>
      <c r="C23" s="44">
        <v>4</v>
      </c>
      <c r="D23" s="44">
        <v>1.75</v>
      </c>
      <c r="E23" s="44">
        <v>7</v>
      </c>
      <c r="F23" s="71"/>
      <c r="G23" s="69"/>
    </row>
    <row r="24" spans="1:7" x14ac:dyDescent="0.25">
      <c r="A24" s="69"/>
      <c r="B24" t="s">
        <v>136</v>
      </c>
      <c r="C24" s="44">
        <v>3.8333333333333335</v>
      </c>
      <c r="D24">
        <v>1.75</v>
      </c>
      <c r="E24" s="44">
        <v>6.7083333333333339</v>
      </c>
      <c r="F24" s="71"/>
      <c r="G24" s="69"/>
    </row>
    <row r="25" spans="1:7" x14ac:dyDescent="0.25">
      <c r="A25" s="69"/>
      <c r="B25" t="s">
        <v>137</v>
      </c>
      <c r="C25" s="44">
        <v>2</v>
      </c>
      <c r="D25">
        <v>1.75</v>
      </c>
      <c r="E25" s="44">
        <v>3.5</v>
      </c>
      <c r="F25" s="71"/>
      <c r="G25" s="69"/>
    </row>
    <row r="26" spans="1:7" x14ac:dyDescent="0.25">
      <c r="A26" s="69"/>
      <c r="B26" t="s">
        <v>138</v>
      </c>
      <c r="C26" s="44">
        <v>2.1666666666666665</v>
      </c>
      <c r="D26">
        <v>1.75</v>
      </c>
      <c r="E26" s="44">
        <v>3.7916666666666665</v>
      </c>
      <c r="F26" s="71"/>
      <c r="G26" s="69"/>
    </row>
    <row r="27" spans="1:7" x14ac:dyDescent="0.25">
      <c r="A27" s="69"/>
      <c r="B27" t="s">
        <v>139</v>
      </c>
      <c r="C27">
        <v>2.1666666666666665</v>
      </c>
      <c r="D27" s="44">
        <v>1</v>
      </c>
      <c r="E27" s="44">
        <v>2.1666666666666665</v>
      </c>
      <c r="F27" s="71"/>
      <c r="G27" s="69"/>
    </row>
    <row r="28" spans="1:7" x14ac:dyDescent="0.25">
      <c r="A28" s="69"/>
      <c r="B28" t="s">
        <v>140</v>
      </c>
      <c r="C28" s="44">
        <v>3.3333333333333335</v>
      </c>
      <c r="D28">
        <v>1</v>
      </c>
      <c r="E28" s="44">
        <v>3.3333333333333335</v>
      </c>
      <c r="F28" s="71"/>
      <c r="G28" s="69"/>
    </row>
    <row r="29" spans="1:7" x14ac:dyDescent="0.25">
      <c r="A29" s="69"/>
      <c r="B29" t="s">
        <v>141</v>
      </c>
      <c r="C29" s="44">
        <v>3.8333333333333335</v>
      </c>
      <c r="D29">
        <v>1.25</v>
      </c>
      <c r="E29" s="44">
        <v>4.791666666666667</v>
      </c>
      <c r="F29" s="71"/>
      <c r="G29" s="69"/>
    </row>
    <row r="30" spans="1:7" x14ac:dyDescent="0.25">
      <c r="A30" s="69"/>
      <c r="B30" t="s">
        <v>142</v>
      </c>
      <c r="C30" s="44">
        <v>2.6666666666666665</v>
      </c>
      <c r="D30" s="44">
        <v>1</v>
      </c>
      <c r="E30" s="44">
        <v>2.6666666666666665</v>
      </c>
      <c r="F30" s="71"/>
      <c r="G30" s="69"/>
    </row>
    <row r="31" spans="1:7" x14ac:dyDescent="0.25">
      <c r="A31" s="69"/>
      <c r="B31" t="s">
        <v>143</v>
      </c>
      <c r="C31" s="44">
        <v>1.8333333333333333</v>
      </c>
      <c r="D31" s="44">
        <v>2.25</v>
      </c>
      <c r="E31" s="44">
        <v>4.125</v>
      </c>
      <c r="F31" s="71"/>
      <c r="G31" s="69"/>
    </row>
    <row r="32" spans="1:7" x14ac:dyDescent="0.25">
      <c r="A32" s="69"/>
      <c r="B32" t="s">
        <v>144</v>
      </c>
      <c r="C32" s="44">
        <v>2.1666666666666665</v>
      </c>
      <c r="D32" s="44">
        <v>1</v>
      </c>
      <c r="E32" s="44">
        <v>2.1666666666666665</v>
      </c>
      <c r="F32" s="71"/>
      <c r="G32" s="69"/>
    </row>
    <row r="33" spans="1:7" x14ac:dyDescent="0.25">
      <c r="A33" s="69"/>
      <c r="B33" t="s">
        <v>145</v>
      </c>
      <c r="C33" s="44">
        <v>2.8333333333333335</v>
      </c>
      <c r="D33" s="44">
        <v>1.25</v>
      </c>
      <c r="E33" s="44">
        <v>3.541666666666667</v>
      </c>
      <c r="F33" s="71"/>
      <c r="G33" s="69"/>
    </row>
    <row r="34" spans="1:7" x14ac:dyDescent="0.25">
      <c r="A34" s="69"/>
      <c r="B34" t="s">
        <v>146</v>
      </c>
      <c r="C34" s="44">
        <v>3.3333333333333335</v>
      </c>
      <c r="D34">
        <v>1.25</v>
      </c>
      <c r="E34" s="44">
        <v>4.166666666666667</v>
      </c>
      <c r="F34" s="71"/>
      <c r="G34" s="69"/>
    </row>
    <row r="35" spans="1:7" x14ac:dyDescent="0.25">
      <c r="A35" s="69"/>
      <c r="B35" t="s">
        <v>147</v>
      </c>
      <c r="C35" s="44">
        <v>2</v>
      </c>
      <c r="D35">
        <v>1</v>
      </c>
      <c r="E35" s="44">
        <v>2</v>
      </c>
      <c r="F35" s="71"/>
      <c r="G35" s="69"/>
    </row>
    <row r="36" spans="1:7" x14ac:dyDescent="0.25">
      <c r="A36" s="69"/>
      <c r="B36" t="s">
        <v>148</v>
      </c>
      <c r="C36" s="44">
        <v>3.5</v>
      </c>
      <c r="D36" s="44">
        <v>1.25</v>
      </c>
      <c r="E36" s="44">
        <v>4.375</v>
      </c>
      <c r="F36" s="71"/>
      <c r="G36" s="69"/>
    </row>
    <row r="37" spans="1:7" x14ac:dyDescent="0.25">
      <c r="A37" s="69"/>
      <c r="B37" t="s">
        <v>149</v>
      </c>
      <c r="C37">
        <v>3.5</v>
      </c>
      <c r="D37">
        <v>1.25</v>
      </c>
      <c r="E37" s="44">
        <v>4.375</v>
      </c>
      <c r="F37" s="71"/>
      <c r="G37" s="69"/>
    </row>
    <row r="38" spans="1:7" x14ac:dyDescent="0.25">
      <c r="A38" s="69"/>
      <c r="B38" t="s">
        <v>150</v>
      </c>
      <c r="C38">
        <v>3.5</v>
      </c>
      <c r="D38">
        <v>1.25</v>
      </c>
      <c r="E38" s="44">
        <v>4.375</v>
      </c>
      <c r="F38" s="71"/>
      <c r="G38" s="69"/>
    </row>
    <row r="39" spans="1:7" x14ac:dyDescent="0.25">
      <c r="A39" s="69"/>
      <c r="B39" t="s">
        <v>151</v>
      </c>
      <c r="C39">
        <v>3.5</v>
      </c>
      <c r="D39">
        <v>1.25</v>
      </c>
      <c r="E39" s="44">
        <v>4.375</v>
      </c>
      <c r="F39" s="71"/>
      <c r="G39" s="69"/>
    </row>
    <row r="40" spans="1:7" x14ac:dyDescent="0.25">
      <c r="A40" s="69"/>
      <c r="B40" t="s">
        <v>152</v>
      </c>
      <c r="C40">
        <v>3.5</v>
      </c>
      <c r="D40">
        <v>1.25</v>
      </c>
      <c r="E40" s="44">
        <v>4.375</v>
      </c>
      <c r="F40" s="71"/>
      <c r="G40" s="69"/>
    </row>
    <row r="41" spans="1:7" x14ac:dyDescent="0.25">
      <c r="A41" s="69"/>
      <c r="B41" t="s">
        <v>153</v>
      </c>
      <c r="C41" s="44">
        <v>3.6666666666666665</v>
      </c>
      <c r="D41">
        <v>1.25</v>
      </c>
      <c r="E41" s="44">
        <v>4.583333333333333</v>
      </c>
      <c r="F41" s="71"/>
      <c r="G41" s="69"/>
    </row>
    <row r="42" spans="1:7" x14ac:dyDescent="0.25">
      <c r="A42" s="69"/>
      <c r="B42" t="s">
        <v>154</v>
      </c>
      <c r="C42" s="44">
        <v>1.1666666666666667</v>
      </c>
      <c r="D42" s="44">
        <v>0.75</v>
      </c>
      <c r="E42" s="44">
        <v>0.875</v>
      </c>
      <c r="F42" s="71"/>
      <c r="G42" s="69"/>
    </row>
    <row r="43" spans="1:7" x14ac:dyDescent="0.25">
      <c r="A43" s="69"/>
      <c r="B43" t="s">
        <v>155</v>
      </c>
      <c r="C43">
        <v>1.1666666666666667</v>
      </c>
      <c r="D43">
        <v>0.75</v>
      </c>
      <c r="E43" s="44">
        <v>0.875</v>
      </c>
      <c r="F43" s="71"/>
      <c r="G43" s="69"/>
    </row>
    <row r="44" spans="1:7" x14ac:dyDescent="0.25">
      <c r="A44" s="69"/>
      <c r="B44" t="s">
        <v>156</v>
      </c>
      <c r="C44" s="44">
        <v>2.1666666666666665</v>
      </c>
      <c r="D44" s="44">
        <v>1</v>
      </c>
      <c r="E44" s="44">
        <v>2.1666666666666665</v>
      </c>
      <c r="F44" s="71"/>
      <c r="G44" s="69"/>
    </row>
    <row r="45" spans="1:7" x14ac:dyDescent="0.25">
      <c r="A45" s="69"/>
      <c r="B45" t="s">
        <v>157</v>
      </c>
      <c r="C45" s="44">
        <v>2.5</v>
      </c>
      <c r="D45" s="44">
        <v>1.25</v>
      </c>
      <c r="E45" s="44">
        <v>3.125</v>
      </c>
      <c r="F45" s="71"/>
      <c r="G45" s="69"/>
    </row>
    <row r="46" spans="1:7" x14ac:dyDescent="0.25">
      <c r="A46" s="69"/>
      <c r="B46" t="s">
        <v>158</v>
      </c>
      <c r="C46" s="44">
        <v>3</v>
      </c>
      <c r="D46">
        <v>1.25</v>
      </c>
      <c r="E46" s="44">
        <v>3.75</v>
      </c>
      <c r="F46" s="71"/>
      <c r="G46" s="69"/>
    </row>
    <row r="47" spans="1:7" x14ac:dyDescent="0.25">
      <c r="A47" s="69"/>
      <c r="B47" t="s">
        <v>159</v>
      </c>
      <c r="C47" s="44">
        <v>2.6666666666666665</v>
      </c>
      <c r="D47">
        <v>1.25</v>
      </c>
      <c r="E47" s="44">
        <v>3.333333333333333</v>
      </c>
      <c r="F47" s="71"/>
      <c r="G47" s="69"/>
    </row>
    <row r="48" spans="1:7" x14ac:dyDescent="0.25">
      <c r="A48" s="69"/>
      <c r="B48" t="s">
        <v>160</v>
      </c>
      <c r="C48">
        <v>1.3333333333333333</v>
      </c>
      <c r="D48" s="44">
        <v>1.25</v>
      </c>
      <c r="E48" s="44">
        <v>1.6666666666666665</v>
      </c>
      <c r="F48" s="71"/>
      <c r="G48" s="69"/>
    </row>
    <row r="49" spans="1:7" x14ac:dyDescent="0.25">
      <c r="A49" s="69"/>
      <c r="B49" t="s">
        <v>161</v>
      </c>
      <c r="C49" s="44">
        <v>3.3333333333333335</v>
      </c>
      <c r="D49" s="44">
        <v>1.75</v>
      </c>
      <c r="E49" s="44">
        <v>5.8333333333333339</v>
      </c>
      <c r="F49" s="71"/>
      <c r="G49" s="69"/>
    </row>
    <row r="50" spans="1:7" x14ac:dyDescent="0.25">
      <c r="A50" s="69"/>
      <c r="B50" t="s">
        <v>162</v>
      </c>
      <c r="C50" s="44">
        <v>2.6666666666666665</v>
      </c>
      <c r="D50">
        <v>0.75</v>
      </c>
      <c r="E50" s="44">
        <v>2</v>
      </c>
      <c r="F50" s="71"/>
      <c r="G50" s="69"/>
    </row>
    <row r="51" spans="1:7" x14ac:dyDescent="0.25">
      <c r="A51" s="69"/>
      <c r="B51" t="s">
        <v>130</v>
      </c>
      <c r="C51" s="44">
        <v>1.6666666666666667</v>
      </c>
      <c r="D51" s="44">
        <v>1</v>
      </c>
      <c r="E51" s="44">
        <v>1.6666666666666667</v>
      </c>
      <c r="F51" s="71"/>
      <c r="G51" s="69"/>
    </row>
    <row r="52" spans="1:7" x14ac:dyDescent="0.25">
      <c r="A52" s="69"/>
      <c r="B52" t="s">
        <v>163</v>
      </c>
      <c r="C52" s="44">
        <v>3.1666666666666665</v>
      </c>
      <c r="D52" s="44">
        <v>1.5</v>
      </c>
      <c r="E52" s="44">
        <v>4.75</v>
      </c>
      <c r="F52" s="71"/>
      <c r="G52" s="69"/>
    </row>
    <row r="53" spans="1:7" x14ac:dyDescent="0.25">
      <c r="A53" s="69"/>
      <c r="B53" t="s">
        <v>164</v>
      </c>
      <c r="C53" s="44">
        <v>3</v>
      </c>
      <c r="D53" s="44">
        <v>1.25</v>
      </c>
      <c r="E53" s="44">
        <v>3.75</v>
      </c>
      <c r="F53" s="71"/>
      <c r="G53" s="69"/>
    </row>
    <row r="54" spans="1:7" x14ac:dyDescent="0.25">
      <c r="A54" s="69"/>
      <c r="B54" t="s">
        <v>220</v>
      </c>
      <c r="C54">
        <v>2.8333333333333335</v>
      </c>
      <c r="D54">
        <v>1</v>
      </c>
      <c r="E54">
        <v>2.8333333333333335</v>
      </c>
      <c r="F54" s="71"/>
      <c r="G54" s="69"/>
    </row>
    <row r="55" spans="1:7" x14ac:dyDescent="0.25">
      <c r="A55" s="69"/>
      <c r="B55" t="s">
        <v>221</v>
      </c>
      <c r="C55">
        <v>2.6666666666666665</v>
      </c>
      <c r="D55">
        <v>1.25</v>
      </c>
      <c r="E55">
        <v>3.333333333333333</v>
      </c>
      <c r="F55" s="71"/>
      <c r="G55" s="69"/>
    </row>
    <row r="56" spans="1:7" x14ac:dyDescent="0.25">
      <c r="A56" s="69"/>
      <c r="B56" t="s">
        <v>222</v>
      </c>
      <c r="C56">
        <v>3.1666666666666665</v>
      </c>
      <c r="D56">
        <v>0.75</v>
      </c>
      <c r="E56">
        <v>2.375</v>
      </c>
      <c r="F56" s="71"/>
      <c r="G56" s="69"/>
    </row>
    <row r="57" spans="1:7" hidden="1" x14ac:dyDescent="0.25">
      <c r="A57" s="69"/>
      <c r="B57" t="s">
        <v>223</v>
      </c>
      <c r="C57">
        <v>2.5</v>
      </c>
      <c r="D57">
        <v>1.25</v>
      </c>
      <c r="E57">
        <v>3.125</v>
      </c>
      <c r="F57" s="71"/>
      <c r="G57" s="69"/>
    </row>
    <row r="58" spans="1:7" hidden="1" x14ac:dyDescent="0.25">
      <c r="A58" s="69"/>
      <c r="B58" t="s">
        <v>224</v>
      </c>
      <c r="C58">
        <v>2.1666666666666665</v>
      </c>
      <c r="D58">
        <v>1</v>
      </c>
      <c r="E58">
        <v>2.1666666666666665</v>
      </c>
      <c r="F58" s="71"/>
      <c r="G58" s="69"/>
    </row>
    <row r="59" spans="1:7" x14ac:dyDescent="0.25">
      <c r="A59" s="69"/>
      <c r="B59" t="s">
        <v>225</v>
      </c>
      <c r="C59">
        <v>2.5</v>
      </c>
      <c r="D59">
        <v>1</v>
      </c>
      <c r="E59">
        <v>2.5</v>
      </c>
      <c r="F59" s="71"/>
      <c r="G59" s="69"/>
    </row>
    <row r="60" spans="1:7" x14ac:dyDescent="0.25">
      <c r="A60" s="69"/>
      <c r="B60" t="s">
        <v>226</v>
      </c>
      <c r="C60">
        <v>2.5</v>
      </c>
      <c r="D60">
        <v>1</v>
      </c>
      <c r="E60">
        <v>2.5</v>
      </c>
      <c r="F60" s="71"/>
      <c r="G60" s="69"/>
    </row>
    <row r="61" spans="1:7" x14ac:dyDescent="0.25">
      <c r="A61" s="69"/>
      <c r="B61" t="s">
        <v>231</v>
      </c>
      <c r="C61">
        <v>3.1666666666666665</v>
      </c>
      <c r="D61">
        <v>1.5</v>
      </c>
      <c r="E61">
        <v>4.75</v>
      </c>
      <c r="F61" s="71"/>
      <c r="G61" s="69"/>
    </row>
    <row r="62" spans="1:7" x14ac:dyDescent="0.25">
      <c r="A62" s="69"/>
      <c r="B62" t="s">
        <v>233</v>
      </c>
      <c r="C62">
        <v>3</v>
      </c>
      <c r="D62">
        <v>1.25</v>
      </c>
      <c r="E62">
        <v>3.75</v>
      </c>
      <c r="F62" s="71"/>
      <c r="G62" s="69"/>
    </row>
    <row r="63" spans="1:7" x14ac:dyDescent="0.25">
      <c r="A63" s="69"/>
      <c r="B63" t="s">
        <v>236</v>
      </c>
      <c r="C63">
        <v>3.3333333333333335</v>
      </c>
      <c r="D63">
        <v>1.5</v>
      </c>
      <c r="E63">
        <v>5</v>
      </c>
      <c r="F63" s="71"/>
      <c r="G63" s="69"/>
    </row>
    <row r="64" spans="1:7" x14ac:dyDescent="0.25">
      <c r="A64" s="69"/>
      <c r="B64" t="s">
        <v>238</v>
      </c>
      <c r="C64">
        <v>1.8333333333333333</v>
      </c>
      <c r="D64">
        <v>2.5</v>
      </c>
      <c r="E64">
        <v>4.583333333333333</v>
      </c>
      <c r="F64" s="71"/>
      <c r="G64" s="69"/>
    </row>
    <row r="65" spans="1:7" x14ac:dyDescent="0.25">
      <c r="A65" s="69"/>
      <c r="B65" t="s">
        <v>361</v>
      </c>
      <c r="C65">
        <v>2.6666666666666665</v>
      </c>
      <c r="D65">
        <v>2.75</v>
      </c>
      <c r="E65">
        <v>7.333333333333333</v>
      </c>
      <c r="F65" s="71"/>
      <c r="G65" s="69"/>
    </row>
    <row r="66" spans="1:7" x14ac:dyDescent="0.25">
      <c r="A66" s="69"/>
      <c r="B66" t="s">
        <v>242</v>
      </c>
      <c r="C66">
        <v>3.3333333333333335</v>
      </c>
      <c r="D66">
        <v>3</v>
      </c>
      <c r="E66">
        <v>10</v>
      </c>
      <c r="F66" s="71"/>
      <c r="G66" s="69"/>
    </row>
    <row r="67" spans="1:7" x14ac:dyDescent="0.25">
      <c r="A67" s="69"/>
      <c r="B67" t="s">
        <v>245</v>
      </c>
      <c r="C67">
        <v>2.6666666666666665</v>
      </c>
      <c r="D67">
        <v>1.75</v>
      </c>
      <c r="E67">
        <v>4.6666666666666661</v>
      </c>
      <c r="F67" s="71"/>
      <c r="G67" s="69"/>
    </row>
    <row r="68" spans="1:7" x14ac:dyDescent="0.25">
      <c r="A68" s="69"/>
      <c r="B68" t="s">
        <v>248</v>
      </c>
      <c r="C68">
        <v>2.8333333333333335</v>
      </c>
      <c r="D68">
        <v>1.5</v>
      </c>
      <c r="E68">
        <v>4.25</v>
      </c>
      <c r="F68" s="71"/>
      <c r="G68" s="69"/>
    </row>
    <row r="69" spans="1:7" x14ac:dyDescent="0.25">
      <c r="A69" s="69"/>
      <c r="B69" t="s">
        <v>250</v>
      </c>
      <c r="C69">
        <v>3.3333333333333335</v>
      </c>
      <c r="D69">
        <v>1.25</v>
      </c>
      <c r="E69">
        <v>4.166666666666667</v>
      </c>
      <c r="F69" s="71"/>
      <c r="G69" s="69"/>
    </row>
    <row r="70" spans="1:7" x14ac:dyDescent="0.25">
      <c r="A70" s="69"/>
      <c r="B70" t="s">
        <v>253</v>
      </c>
      <c r="C70">
        <v>3</v>
      </c>
      <c r="D70">
        <v>1.25</v>
      </c>
      <c r="E70">
        <v>3.75</v>
      </c>
      <c r="F70" s="71"/>
      <c r="G70" s="69"/>
    </row>
    <row r="71" spans="1:7" x14ac:dyDescent="0.25">
      <c r="A71" s="69"/>
      <c r="B71" t="s">
        <v>256</v>
      </c>
      <c r="C71">
        <v>2.5</v>
      </c>
      <c r="D71">
        <v>1.25</v>
      </c>
      <c r="E71">
        <v>3.125</v>
      </c>
      <c r="F71" s="71"/>
      <c r="G71" s="69"/>
    </row>
    <row r="72" spans="1:7" x14ac:dyDescent="0.25">
      <c r="A72" s="69"/>
      <c r="B72" t="s">
        <v>259</v>
      </c>
      <c r="C72">
        <v>3</v>
      </c>
      <c r="D72">
        <v>1.25</v>
      </c>
      <c r="E72">
        <v>3.75</v>
      </c>
      <c r="F72" s="71"/>
      <c r="G72" s="69"/>
    </row>
    <row r="73" spans="1:7" x14ac:dyDescent="0.25">
      <c r="A73" s="69"/>
      <c r="B73" t="s">
        <v>262</v>
      </c>
      <c r="C73">
        <v>2.8333333333333335</v>
      </c>
      <c r="D73">
        <v>1.75</v>
      </c>
      <c r="E73">
        <v>4.9583333333333339</v>
      </c>
      <c r="F73" s="71"/>
      <c r="G73" s="69"/>
    </row>
    <row r="74" spans="1:7" x14ac:dyDescent="0.25">
      <c r="A74" s="69"/>
      <c r="B74" t="s">
        <v>265</v>
      </c>
      <c r="C74">
        <v>2.8333333333333335</v>
      </c>
      <c r="D74">
        <v>1.5</v>
      </c>
      <c r="E74">
        <v>4.25</v>
      </c>
      <c r="F74" s="71"/>
      <c r="G74" s="69"/>
    </row>
    <row r="75" spans="1:7" x14ac:dyDescent="0.25">
      <c r="A75" s="69"/>
      <c r="B75" t="s">
        <v>351</v>
      </c>
      <c r="C75">
        <v>2.6666666666666665</v>
      </c>
      <c r="D75">
        <v>1.25</v>
      </c>
      <c r="E75">
        <v>3.333333333333333</v>
      </c>
      <c r="F75" s="71"/>
      <c r="G75" s="69"/>
    </row>
    <row r="76" spans="1:7" x14ac:dyDescent="0.25">
      <c r="A76" s="69"/>
      <c r="B76" t="s">
        <v>271</v>
      </c>
      <c r="C76">
        <v>2.1666666666666665</v>
      </c>
      <c r="D76">
        <v>1.75</v>
      </c>
      <c r="E76">
        <v>3.7916666666666665</v>
      </c>
      <c r="F76" s="71"/>
      <c r="G76" s="69"/>
    </row>
    <row r="77" spans="1:7" x14ac:dyDescent="0.25">
      <c r="A77" s="69"/>
      <c r="B77" t="s">
        <v>274</v>
      </c>
      <c r="C77">
        <v>2.6666666666666665</v>
      </c>
      <c r="D77">
        <v>1.25</v>
      </c>
      <c r="E77">
        <v>3.333333333333333</v>
      </c>
      <c r="F77" s="71"/>
      <c r="G77" s="69"/>
    </row>
    <row r="78" spans="1:7" x14ac:dyDescent="0.25">
      <c r="A78" s="69"/>
      <c r="B78" t="s">
        <v>277</v>
      </c>
      <c r="C78">
        <v>2.6666666666666665</v>
      </c>
      <c r="D78">
        <v>1.25</v>
      </c>
      <c r="E78">
        <v>3.333333333333333</v>
      </c>
      <c r="F78" s="71"/>
      <c r="G78" s="69"/>
    </row>
    <row r="79" spans="1:7" x14ac:dyDescent="0.25">
      <c r="A79" s="69"/>
      <c r="B79" t="s">
        <v>280</v>
      </c>
      <c r="C79">
        <v>2.6666666666666665</v>
      </c>
      <c r="D79">
        <v>1.5</v>
      </c>
      <c r="E79">
        <v>4</v>
      </c>
      <c r="F79" s="71"/>
      <c r="G79" s="69"/>
    </row>
    <row r="80" spans="1:7" x14ac:dyDescent="0.25">
      <c r="A80" s="69"/>
      <c r="B80" t="s">
        <v>283</v>
      </c>
      <c r="C80">
        <v>2.6666666666666665</v>
      </c>
      <c r="D80">
        <v>1.5</v>
      </c>
      <c r="E80">
        <v>4</v>
      </c>
      <c r="F80" s="71"/>
      <c r="G80" s="69"/>
    </row>
    <row r="81" spans="1:7" x14ac:dyDescent="0.25">
      <c r="A81" s="69"/>
      <c r="B81" t="s">
        <v>350</v>
      </c>
      <c r="C81">
        <v>2.6666666666666665</v>
      </c>
      <c r="D81">
        <v>1.5</v>
      </c>
      <c r="E81">
        <v>4</v>
      </c>
      <c r="F81" s="71"/>
      <c r="G81" s="69"/>
    </row>
    <row r="82" spans="1:7" x14ac:dyDescent="0.25">
      <c r="A82" s="69"/>
      <c r="B82" t="s">
        <v>352</v>
      </c>
      <c r="C82">
        <v>2.5</v>
      </c>
      <c r="D82">
        <v>1.5</v>
      </c>
      <c r="E82">
        <v>3.75</v>
      </c>
      <c r="F82" s="71"/>
      <c r="G82" s="69"/>
    </row>
    <row r="83" spans="1:7" x14ac:dyDescent="0.25">
      <c r="A83" s="69"/>
      <c r="B83" t="s">
        <v>353</v>
      </c>
      <c r="C83">
        <v>2.6666666666666665</v>
      </c>
      <c r="D83">
        <v>1.75</v>
      </c>
      <c r="E83">
        <v>4.6666666666666661</v>
      </c>
      <c r="F83" s="71"/>
      <c r="G83" s="69"/>
    </row>
    <row r="84" spans="1:7" x14ac:dyDescent="0.25">
      <c r="A84" s="69"/>
      <c r="B84" t="s">
        <v>292</v>
      </c>
      <c r="C84">
        <v>2.3333333333333335</v>
      </c>
      <c r="D84">
        <v>1.75</v>
      </c>
      <c r="E84">
        <v>4.0833333333333339</v>
      </c>
      <c r="F84" s="71"/>
      <c r="G84" s="69"/>
    </row>
    <row r="85" spans="1:7" x14ac:dyDescent="0.25">
      <c r="A85" s="69"/>
      <c r="B85" t="s">
        <v>294</v>
      </c>
      <c r="C85">
        <v>3.6666666666666665</v>
      </c>
      <c r="D85">
        <v>1.25</v>
      </c>
      <c r="E85">
        <v>4.583333333333333</v>
      </c>
      <c r="F85" s="71"/>
      <c r="G85" s="69"/>
    </row>
    <row r="86" spans="1:7" x14ac:dyDescent="0.25">
      <c r="A86" s="69"/>
      <c r="B86" t="s">
        <v>297</v>
      </c>
      <c r="C86">
        <v>3.1666666666666665</v>
      </c>
      <c r="D86">
        <v>1.75</v>
      </c>
      <c r="E86">
        <v>5.5416666666666661</v>
      </c>
      <c r="F86" s="71"/>
      <c r="G86" s="69"/>
    </row>
    <row r="87" spans="1:7" x14ac:dyDescent="0.25">
      <c r="A87" s="69"/>
      <c r="B87" t="s">
        <v>300</v>
      </c>
      <c r="C87">
        <v>2.5</v>
      </c>
      <c r="D87">
        <v>1.5</v>
      </c>
      <c r="E87">
        <v>3.75</v>
      </c>
      <c r="F87" s="71"/>
      <c r="G87" s="69"/>
    </row>
    <row r="88" spans="1:7" x14ac:dyDescent="0.25">
      <c r="A88" s="69"/>
      <c r="B88" t="s">
        <v>303</v>
      </c>
      <c r="C88">
        <v>2.8333333333333335</v>
      </c>
      <c r="D88">
        <v>1.25</v>
      </c>
      <c r="E88">
        <v>3.54</v>
      </c>
      <c r="F88" s="71"/>
      <c r="G88" s="69"/>
    </row>
    <row r="89" spans="1:7" x14ac:dyDescent="0.25">
      <c r="A89" s="69"/>
      <c r="B89" t="s">
        <v>307</v>
      </c>
      <c r="C89">
        <v>2.5</v>
      </c>
      <c r="D89">
        <v>1.25</v>
      </c>
      <c r="E89">
        <v>3.125</v>
      </c>
      <c r="F89" s="71"/>
      <c r="G89" s="69"/>
    </row>
    <row r="90" spans="1:7" x14ac:dyDescent="0.25">
      <c r="A90" s="69"/>
      <c r="B90" t="s">
        <v>310</v>
      </c>
      <c r="C90">
        <v>2.5</v>
      </c>
      <c r="D90">
        <v>1</v>
      </c>
      <c r="E90">
        <v>2.5</v>
      </c>
      <c r="F90" s="71"/>
      <c r="G90" s="69"/>
    </row>
    <row r="91" spans="1:7" x14ac:dyDescent="0.25">
      <c r="A91" s="69"/>
      <c r="B91" t="s">
        <v>354</v>
      </c>
      <c r="C91">
        <v>2</v>
      </c>
      <c r="D91">
        <v>1.25</v>
      </c>
      <c r="E91">
        <v>2.5</v>
      </c>
      <c r="F91" s="71"/>
      <c r="G91" s="69"/>
    </row>
    <row r="92" spans="1:7" x14ac:dyDescent="0.25">
      <c r="A92" s="69"/>
      <c r="B92" t="s">
        <v>315</v>
      </c>
      <c r="C92">
        <v>2.1666666666666665</v>
      </c>
      <c r="D92">
        <v>1.25</v>
      </c>
      <c r="E92">
        <v>2.708333333333333</v>
      </c>
      <c r="F92" s="71"/>
      <c r="G92" s="69"/>
    </row>
    <row r="93" spans="1:7" x14ac:dyDescent="0.25">
      <c r="A93" s="69"/>
      <c r="B93" t="s">
        <v>318</v>
      </c>
      <c r="C93">
        <v>2.1666666666666665</v>
      </c>
      <c r="D93">
        <v>1.5</v>
      </c>
      <c r="E93">
        <v>3.25</v>
      </c>
      <c r="F93" s="71"/>
      <c r="G93" s="69"/>
    </row>
    <row r="94" spans="1:7" x14ac:dyDescent="0.25">
      <c r="A94" s="69"/>
      <c r="B94" t="s">
        <v>321</v>
      </c>
      <c r="C94">
        <v>2.1666666666666665</v>
      </c>
      <c r="D94">
        <v>1.25</v>
      </c>
      <c r="E94">
        <v>2.708333333333333</v>
      </c>
      <c r="F94" s="71"/>
      <c r="G94" s="69"/>
    </row>
    <row r="95" spans="1:7" x14ac:dyDescent="0.25">
      <c r="A95" s="69"/>
      <c r="C95"/>
      <c r="D95"/>
      <c r="E95"/>
      <c r="F95" s="71"/>
      <c r="G95" s="69"/>
    </row>
    <row r="96" spans="1:7" x14ac:dyDescent="0.25">
      <c r="A96" s="69"/>
      <c r="B96" s="69"/>
      <c r="C96" s="70"/>
      <c r="D96" s="70"/>
      <c r="E96" s="70"/>
      <c r="F96" s="71"/>
      <c r="G96" s="69"/>
    </row>
    <row r="97" spans="1:7" x14ac:dyDescent="0.25">
      <c r="A97" s="69"/>
      <c r="B97" s="69"/>
      <c r="C97" s="70"/>
      <c r="D97" s="70"/>
      <c r="E97" s="70"/>
      <c r="F97" s="71"/>
      <c r="G97" s="69"/>
    </row>
    <row r="98" spans="1:7" x14ac:dyDescent="0.25">
      <c r="A98" s="69"/>
      <c r="B98" s="69"/>
      <c r="C98" s="70"/>
      <c r="D98" s="70"/>
      <c r="E98" s="70"/>
      <c r="F98" s="71"/>
      <c r="G98" s="69"/>
    </row>
    <row r="99" spans="1:7" x14ac:dyDescent="0.25">
      <c r="A99" s="69"/>
      <c r="B99" s="69"/>
      <c r="C99" s="70"/>
      <c r="D99" s="70"/>
      <c r="E99" s="70"/>
      <c r="F99" s="71"/>
      <c r="G99" s="69"/>
    </row>
    <row r="100" spans="1:7" x14ac:dyDescent="0.25">
      <c r="C100" s="44"/>
      <c r="D100" s="44"/>
      <c r="E100" s="44"/>
    </row>
    <row r="101" spans="1:7" x14ac:dyDescent="0.25">
      <c r="C101" s="44"/>
      <c r="D101" s="44"/>
      <c r="E101" s="44"/>
    </row>
    <row r="102" spans="1:7" x14ac:dyDescent="0.25">
      <c r="C102" s="44"/>
      <c r="D102" s="44"/>
      <c r="E102" s="44"/>
    </row>
    <row r="103" spans="1:7" x14ac:dyDescent="0.25">
      <c r="C103" s="44"/>
      <c r="D103" s="44"/>
      <c r="E103" s="44"/>
    </row>
    <row r="104" spans="1:7" x14ac:dyDescent="0.25">
      <c r="C104" s="44"/>
      <c r="D104" s="44"/>
      <c r="E104" s="44"/>
    </row>
    <row r="105" spans="1:7" x14ac:dyDescent="0.25">
      <c r="C105" s="44"/>
      <c r="D105" s="44"/>
      <c r="E105" s="44"/>
    </row>
    <row r="106" spans="1:7" x14ac:dyDescent="0.25">
      <c r="C106" s="44"/>
      <c r="D106" s="44"/>
      <c r="E106" s="44"/>
    </row>
    <row r="107" spans="1:7" x14ac:dyDescent="0.25">
      <c r="C107" s="44"/>
      <c r="D107" s="44"/>
      <c r="E107" s="44"/>
    </row>
    <row r="108" spans="1:7" x14ac:dyDescent="0.25">
      <c r="C108" s="44"/>
      <c r="D108" s="44"/>
      <c r="E108" s="44"/>
    </row>
    <row r="109" spans="1:7" x14ac:dyDescent="0.25">
      <c r="C109" s="44"/>
      <c r="D109" s="44"/>
      <c r="E109" s="44"/>
    </row>
    <row r="110" spans="1:7" x14ac:dyDescent="0.25">
      <c r="C110" s="44"/>
      <c r="D110" s="44"/>
      <c r="E110" s="44"/>
    </row>
    <row r="111" spans="1:7" x14ac:dyDescent="0.25">
      <c r="C111" s="44"/>
      <c r="D111" s="44"/>
      <c r="E111" s="44"/>
    </row>
    <row r="112" spans="1:7" x14ac:dyDescent="0.25">
      <c r="C112" s="44"/>
      <c r="D112" s="44"/>
      <c r="E112" s="44"/>
    </row>
    <row r="113" spans="3:5" x14ac:dyDescent="0.25">
      <c r="C113" s="44"/>
      <c r="D113" s="44"/>
      <c r="E113" s="44"/>
    </row>
    <row r="114" spans="3:5" x14ac:dyDescent="0.25">
      <c r="C114" s="44"/>
      <c r="D114" s="44"/>
      <c r="E114" s="44"/>
    </row>
    <row r="115" spans="3:5" x14ac:dyDescent="0.25">
      <c r="C115" s="44"/>
      <c r="D115" s="44"/>
      <c r="E115" s="44"/>
    </row>
    <row r="116" spans="3:5" x14ac:dyDescent="0.25">
      <c r="C116" s="44"/>
      <c r="D116" s="44"/>
      <c r="E116" s="44"/>
    </row>
    <row r="117" spans="3:5" x14ac:dyDescent="0.25">
      <c r="C117" s="44"/>
      <c r="D117" s="44"/>
      <c r="E117" s="44"/>
    </row>
    <row r="118" spans="3:5" x14ac:dyDescent="0.25">
      <c r="C118" s="44"/>
      <c r="D118" s="44"/>
      <c r="E118" s="44"/>
    </row>
    <row r="119" spans="3:5" x14ac:dyDescent="0.25">
      <c r="C119" s="44"/>
      <c r="D119" s="44"/>
      <c r="E119" s="44"/>
    </row>
    <row r="120" spans="3:5" x14ac:dyDescent="0.25">
      <c r="C120" s="44"/>
      <c r="D120" s="44"/>
      <c r="E120" s="44"/>
    </row>
    <row r="121" spans="3:5" x14ac:dyDescent="0.25">
      <c r="C121" s="44"/>
      <c r="D121" s="44"/>
      <c r="E121" s="44"/>
    </row>
    <row r="122" spans="3:5" x14ac:dyDescent="0.25">
      <c r="C122" s="44"/>
      <c r="D122" s="44"/>
      <c r="E122" s="44"/>
    </row>
    <row r="123" spans="3:5" x14ac:dyDescent="0.25">
      <c r="C123" s="44"/>
      <c r="D123" s="44"/>
      <c r="E123" s="44"/>
    </row>
    <row r="124" spans="3:5" x14ac:dyDescent="0.25">
      <c r="C124" s="44"/>
      <c r="D124" s="44"/>
      <c r="E124" s="44"/>
    </row>
    <row r="125" spans="3:5" x14ac:dyDescent="0.25">
      <c r="C125" s="44"/>
      <c r="D125" s="44"/>
      <c r="E125" s="44"/>
    </row>
    <row r="126" spans="3:5" x14ac:dyDescent="0.25">
      <c r="C126" s="44"/>
      <c r="D126" s="44"/>
      <c r="E126" s="44"/>
    </row>
    <row r="127" spans="3:5" x14ac:dyDescent="0.25">
      <c r="C127" s="44"/>
      <c r="D127" s="44"/>
      <c r="E127" s="44"/>
    </row>
    <row r="128" spans="3:5" x14ac:dyDescent="0.25">
      <c r="C128" s="44"/>
      <c r="D128" s="44"/>
      <c r="E128" s="44"/>
    </row>
    <row r="129" spans="3:5" x14ac:dyDescent="0.25">
      <c r="C129" s="44"/>
      <c r="D129" s="44"/>
      <c r="E129" s="44"/>
    </row>
    <row r="130" spans="3:5" x14ac:dyDescent="0.25">
      <c r="C130" s="44"/>
      <c r="D130" s="44"/>
      <c r="E130" s="44"/>
    </row>
    <row r="131" spans="3:5" x14ac:dyDescent="0.25">
      <c r="C131" s="44"/>
      <c r="D131" s="44"/>
      <c r="E131" s="44"/>
    </row>
    <row r="132" spans="3:5" x14ac:dyDescent="0.25">
      <c r="C132" s="44"/>
      <c r="D132" s="44"/>
      <c r="E132" s="44"/>
    </row>
    <row r="133" spans="3:5" x14ac:dyDescent="0.25">
      <c r="C133" s="44"/>
      <c r="D133" s="44"/>
      <c r="E133" s="44"/>
    </row>
    <row r="134" spans="3:5" x14ac:dyDescent="0.25">
      <c r="C134" s="44"/>
      <c r="D134" s="44"/>
      <c r="E134" s="44"/>
    </row>
    <row r="135" spans="3:5" x14ac:dyDescent="0.25">
      <c r="C135" s="44"/>
      <c r="D135" s="44"/>
      <c r="E135" s="44"/>
    </row>
    <row r="136" spans="3:5" x14ac:dyDescent="0.25">
      <c r="C136" s="44"/>
      <c r="D136" s="44"/>
      <c r="E136" s="44"/>
    </row>
    <row r="137" spans="3:5" x14ac:dyDescent="0.25">
      <c r="C137" s="44"/>
      <c r="D137" s="44"/>
      <c r="E137" s="44"/>
    </row>
    <row r="138" spans="3:5" x14ac:dyDescent="0.25">
      <c r="C138" s="44"/>
      <c r="D138" s="44"/>
      <c r="E138" s="44"/>
    </row>
    <row r="139" spans="3:5" x14ac:dyDescent="0.25">
      <c r="C139" s="44"/>
      <c r="D139" s="44"/>
      <c r="E139" s="44"/>
    </row>
    <row r="140" spans="3:5" x14ac:dyDescent="0.25">
      <c r="C140" s="44"/>
      <c r="D140" s="44"/>
      <c r="E140" s="44"/>
    </row>
    <row r="141" spans="3:5" x14ac:dyDescent="0.25">
      <c r="C141" s="44"/>
      <c r="D141" s="44"/>
      <c r="E141" s="44"/>
    </row>
    <row r="142" spans="3:5" x14ac:dyDescent="0.25">
      <c r="C142" s="44"/>
      <c r="D142" s="44"/>
      <c r="E142" s="44"/>
    </row>
    <row r="143" spans="3:5" x14ac:dyDescent="0.25">
      <c r="C143" s="44"/>
      <c r="D143" s="44"/>
      <c r="E143" s="44"/>
    </row>
    <row r="144" spans="3:5" x14ac:dyDescent="0.25">
      <c r="C144" s="44"/>
      <c r="D144" s="44"/>
      <c r="E144" s="44"/>
    </row>
    <row r="145" spans="3:5" x14ac:dyDescent="0.25">
      <c r="C145" s="44"/>
      <c r="D145" s="44"/>
      <c r="E145" s="44"/>
    </row>
    <row r="146" spans="3:5" x14ac:dyDescent="0.25">
      <c r="C146" s="44"/>
      <c r="D146" s="44"/>
      <c r="E146" s="44"/>
    </row>
    <row r="147" spans="3:5" x14ac:dyDescent="0.25">
      <c r="C147" s="44"/>
      <c r="D147" s="44"/>
      <c r="E147" s="44"/>
    </row>
    <row r="148" spans="3:5" x14ac:dyDescent="0.25">
      <c r="C148" s="44"/>
      <c r="D148" s="44"/>
      <c r="E148" s="44"/>
    </row>
    <row r="149" spans="3:5" x14ac:dyDescent="0.25">
      <c r="C149" s="44"/>
      <c r="D149" s="44"/>
      <c r="E149" s="44"/>
    </row>
    <row r="150" spans="3:5" x14ac:dyDescent="0.25">
      <c r="C150" s="44"/>
      <c r="D150" s="44"/>
      <c r="E150" s="44"/>
    </row>
    <row r="151" spans="3:5" x14ac:dyDescent="0.25">
      <c r="C151" s="44"/>
      <c r="D151" s="44"/>
      <c r="E151" s="44"/>
    </row>
    <row r="152" spans="3:5" x14ac:dyDescent="0.25">
      <c r="C152" s="44"/>
      <c r="D152" s="44"/>
      <c r="E152" s="44"/>
    </row>
    <row r="153" spans="3:5" x14ac:dyDescent="0.25">
      <c r="C153" s="44"/>
      <c r="D153" s="44"/>
      <c r="E153" s="44"/>
    </row>
    <row r="154" spans="3:5" x14ac:dyDescent="0.25">
      <c r="C154" s="44"/>
      <c r="D154" s="44"/>
      <c r="E154" s="44"/>
    </row>
    <row r="155" spans="3:5" x14ac:dyDescent="0.25">
      <c r="C155" s="44"/>
      <c r="D155" s="44"/>
      <c r="E155" s="44"/>
    </row>
    <row r="156" spans="3:5" x14ac:dyDescent="0.25">
      <c r="C156" s="44"/>
      <c r="D156" s="44"/>
      <c r="E156" s="44"/>
    </row>
    <row r="157" spans="3:5" x14ac:dyDescent="0.25">
      <c r="C157" s="44"/>
      <c r="D157" s="44"/>
      <c r="E157" s="44"/>
    </row>
    <row r="158" spans="3:5" x14ac:dyDescent="0.25">
      <c r="C158" s="44"/>
      <c r="D158" s="44"/>
      <c r="E158" s="44"/>
    </row>
    <row r="159" spans="3:5" x14ac:dyDescent="0.25">
      <c r="C159" s="44"/>
      <c r="D159" s="44"/>
      <c r="E159" s="44"/>
    </row>
    <row r="160" spans="3:5" x14ac:dyDescent="0.25">
      <c r="C160" s="44"/>
      <c r="D160" s="44"/>
      <c r="E160" s="44"/>
    </row>
    <row r="161" spans="3:5" x14ac:dyDescent="0.25">
      <c r="C161" s="44"/>
      <c r="D161" s="44"/>
      <c r="E161" s="44"/>
    </row>
    <row r="162" spans="3:5" x14ac:dyDescent="0.25">
      <c r="C162" s="44"/>
      <c r="D162" s="44"/>
      <c r="E162" s="44"/>
    </row>
    <row r="163" spans="3:5" x14ac:dyDescent="0.25">
      <c r="C163" s="44"/>
      <c r="D163" s="44"/>
      <c r="E163" s="44"/>
    </row>
    <row r="164" spans="3:5" x14ac:dyDescent="0.25">
      <c r="C164" s="44"/>
      <c r="D164" s="44"/>
      <c r="E164" s="44"/>
    </row>
    <row r="165" spans="3:5" x14ac:dyDescent="0.25">
      <c r="C165" s="44"/>
      <c r="D165" s="44"/>
      <c r="E165" s="44"/>
    </row>
    <row r="166" spans="3:5" x14ac:dyDescent="0.25">
      <c r="C166" s="44"/>
      <c r="D166" s="44"/>
      <c r="E166" s="44"/>
    </row>
    <row r="167" spans="3:5" x14ac:dyDescent="0.25">
      <c r="C167" s="44"/>
      <c r="D167" s="44"/>
      <c r="E167" s="44"/>
    </row>
    <row r="168" spans="3:5" x14ac:dyDescent="0.25">
      <c r="C168" s="44"/>
      <c r="D168" s="44"/>
      <c r="E168" s="44"/>
    </row>
    <row r="169" spans="3:5" x14ac:dyDescent="0.25">
      <c r="C169" s="44"/>
      <c r="D169" s="44"/>
      <c r="E169" s="44"/>
    </row>
    <row r="170" spans="3:5" x14ac:dyDescent="0.25">
      <c r="C170" s="44"/>
      <c r="D170" s="44"/>
      <c r="E170" s="44"/>
    </row>
    <row r="171" spans="3:5" x14ac:dyDescent="0.25">
      <c r="C171" s="44"/>
      <c r="D171" s="44"/>
      <c r="E171" s="44"/>
    </row>
    <row r="172" spans="3:5" x14ac:dyDescent="0.25">
      <c r="C172" s="44"/>
      <c r="D172" s="44"/>
      <c r="E172" s="44"/>
    </row>
    <row r="173" spans="3:5" x14ac:dyDescent="0.25">
      <c r="C173" s="44"/>
      <c r="D173" s="44"/>
      <c r="E173" s="44"/>
    </row>
    <row r="174" spans="3:5" x14ac:dyDescent="0.25">
      <c r="C174" s="44"/>
      <c r="D174" s="44"/>
      <c r="E174" s="44"/>
    </row>
    <row r="175" spans="3:5" x14ac:dyDescent="0.25">
      <c r="C175" s="44"/>
      <c r="D175" s="44"/>
      <c r="E175" s="44"/>
    </row>
    <row r="176" spans="3:5" x14ac:dyDescent="0.25">
      <c r="C176" s="44"/>
      <c r="D176" s="44"/>
      <c r="E176" s="44"/>
    </row>
    <row r="177" spans="3:5" x14ac:dyDescent="0.25">
      <c r="C177" s="44"/>
      <c r="D177" s="44"/>
      <c r="E177" s="44"/>
    </row>
    <row r="178" spans="3:5" x14ac:dyDescent="0.25">
      <c r="C178" s="44"/>
      <c r="D178" s="44"/>
      <c r="E178" s="44"/>
    </row>
    <row r="179" spans="3:5" x14ac:dyDescent="0.25">
      <c r="C179" s="44"/>
      <c r="D179" s="44"/>
      <c r="E179" s="44"/>
    </row>
    <row r="180" spans="3:5" x14ac:dyDescent="0.25">
      <c r="C180" s="44"/>
      <c r="D180" s="44"/>
      <c r="E180" s="44"/>
    </row>
    <row r="181" spans="3:5" x14ac:dyDescent="0.25">
      <c r="C181" s="44"/>
      <c r="D181" s="44"/>
      <c r="E181" s="44"/>
    </row>
    <row r="182" spans="3:5" x14ac:dyDescent="0.25">
      <c r="C182" s="44"/>
      <c r="D182" s="44"/>
      <c r="E182" s="44"/>
    </row>
    <row r="183" spans="3:5" x14ac:dyDescent="0.25">
      <c r="C183" s="44"/>
      <c r="D183" s="44"/>
      <c r="E183" s="44"/>
    </row>
    <row r="184" spans="3:5" x14ac:dyDescent="0.25">
      <c r="C184" s="44"/>
      <c r="D184" s="44"/>
      <c r="E184" s="44"/>
    </row>
    <row r="185" spans="3:5" x14ac:dyDescent="0.25">
      <c r="C185" s="44"/>
      <c r="D185" s="44"/>
      <c r="E185" s="44"/>
    </row>
    <row r="186" spans="3:5" x14ac:dyDescent="0.25">
      <c r="C186" s="44"/>
      <c r="D186" s="44"/>
      <c r="E186" s="44"/>
    </row>
    <row r="187" spans="3:5" x14ac:dyDescent="0.25">
      <c r="C187" s="44"/>
      <c r="D187" s="44"/>
      <c r="E187" s="44"/>
    </row>
    <row r="188" spans="3:5" x14ac:dyDescent="0.25">
      <c r="C188" s="44"/>
      <c r="D188" s="44"/>
      <c r="E188" s="44"/>
    </row>
    <row r="189" spans="3:5" x14ac:dyDescent="0.25">
      <c r="C189" s="44"/>
      <c r="D189" s="44"/>
      <c r="E189" s="44"/>
    </row>
    <row r="190" spans="3:5" x14ac:dyDescent="0.25">
      <c r="C190" s="44"/>
      <c r="D190" s="44"/>
      <c r="E190" s="44"/>
    </row>
    <row r="191" spans="3:5" x14ac:dyDescent="0.25">
      <c r="C191" s="44"/>
      <c r="D191" s="44"/>
      <c r="E191" s="44"/>
    </row>
    <row r="192" spans="3:5" x14ac:dyDescent="0.25">
      <c r="C192" s="44"/>
      <c r="D192" s="44"/>
      <c r="E192" s="44"/>
    </row>
    <row r="193" spans="3:5" x14ac:dyDescent="0.25">
      <c r="C193" s="44"/>
      <c r="D193" s="44"/>
      <c r="E193" s="44"/>
    </row>
    <row r="194" spans="3:5" x14ac:dyDescent="0.25">
      <c r="C194" s="44"/>
      <c r="D194" s="44"/>
      <c r="E194" s="44"/>
    </row>
    <row r="195" spans="3:5" x14ac:dyDescent="0.25">
      <c r="C195" s="44"/>
      <c r="D195" s="44"/>
      <c r="E195" s="44"/>
    </row>
    <row r="196" spans="3:5" x14ac:dyDescent="0.25">
      <c r="C196" s="44"/>
      <c r="D196" s="44"/>
      <c r="E196" s="44"/>
    </row>
    <row r="197" spans="3:5" x14ac:dyDescent="0.25">
      <c r="C197" s="44"/>
      <c r="D197" s="44"/>
      <c r="E197" s="44"/>
    </row>
    <row r="198" spans="3:5" x14ac:dyDescent="0.25">
      <c r="C198" s="44"/>
      <c r="D198" s="44"/>
      <c r="E198" s="44"/>
    </row>
    <row r="199" spans="3:5" x14ac:dyDescent="0.25">
      <c r="C199" s="44"/>
      <c r="D199" s="44"/>
      <c r="E199" s="44"/>
    </row>
    <row r="200" spans="3:5" x14ac:dyDescent="0.25">
      <c r="C200" s="44"/>
      <c r="D200" s="44"/>
      <c r="E200" s="44"/>
    </row>
    <row r="201" spans="3:5" x14ac:dyDescent="0.25">
      <c r="C201" s="44"/>
      <c r="D201" s="44"/>
      <c r="E201" s="44"/>
    </row>
    <row r="202" spans="3:5" x14ac:dyDescent="0.25">
      <c r="C202" s="44"/>
      <c r="D202" s="44"/>
      <c r="E202" s="44"/>
    </row>
    <row r="203" spans="3:5" x14ac:dyDescent="0.25">
      <c r="C203" s="44"/>
      <c r="D203" s="44"/>
      <c r="E203" s="44"/>
    </row>
    <row r="204" spans="3:5" x14ac:dyDescent="0.25">
      <c r="C204" s="44"/>
      <c r="D204" s="44"/>
      <c r="E204" s="44"/>
    </row>
    <row r="205" spans="3:5" x14ac:dyDescent="0.25">
      <c r="C205" s="44"/>
      <c r="D205" s="44"/>
      <c r="E205" s="44"/>
    </row>
    <row r="206" spans="3:5" x14ac:dyDescent="0.25">
      <c r="C206" s="44"/>
      <c r="D206" s="44"/>
      <c r="E206" s="44"/>
    </row>
    <row r="207" spans="3:5" x14ac:dyDescent="0.25">
      <c r="C207" s="44"/>
      <c r="D207" s="44"/>
      <c r="E207" s="44"/>
    </row>
    <row r="208" spans="3:5" x14ac:dyDescent="0.25">
      <c r="C208" s="44"/>
      <c r="D208" s="44"/>
      <c r="E208" s="44"/>
    </row>
    <row r="209" spans="3:5" x14ac:dyDescent="0.25">
      <c r="C209" s="44"/>
      <c r="D209" s="44"/>
      <c r="E209" s="44"/>
    </row>
    <row r="210" spans="3:5" x14ac:dyDescent="0.25">
      <c r="C210" s="44"/>
      <c r="D210" s="44"/>
      <c r="E210" s="44"/>
    </row>
    <row r="211" spans="3:5" x14ac:dyDescent="0.25">
      <c r="C211" s="44"/>
      <c r="D211" s="44"/>
      <c r="E211" s="44"/>
    </row>
    <row r="212" spans="3:5" x14ac:dyDescent="0.25">
      <c r="C212" s="44"/>
      <c r="D212" s="44"/>
      <c r="E212" s="44"/>
    </row>
    <row r="213" spans="3:5" x14ac:dyDescent="0.25">
      <c r="C213" s="44"/>
      <c r="D213" s="44"/>
      <c r="E213" s="44"/>
    </row>
    <row r="214" spans="3:5" x14ac:dyDescent="0.25">
      <c r="C214" s="44"/>
      <c r="D214" s="44"/>
      <c r="E214" s="44"/>
    </row>
    <row r="215" spans="3:5" x14ac:dyDescent="0.25">
      <c r="C215" s="44"/>
      <c r="D215" s="44"/>
      <c r="E215" s="44"/>
    </row>
  </sheetData>
  <sheetProtection pivotTables="0"/>
  <mergeCells count="5">
    <mergeCell ref="A10:F10"/>
    <mergeCell ref="A11:F11"/>
    <mergeCell ref="A1:F1"/>
    <mergeCell ref="A2:F2"/>
    <mergeCell ref="A4:F4"/>
  </mergeCells>
  <conditionalFormatting sqref="E13:E67">
    <cfRule type="cellIs" dxfId="2" priority="2" operator="between">
      <formula>17</formula>
      <formula>25</formula>
    </cfRule>
    <cfRule type="cellIs" dxfId="1" priority="3" operator="between">
      <formula>9</formula>
      <formula>16</formula>
    </cfRule>
    <cfRule type="cellIs" dxfId="0" priority="4" operator="between">
      <formula>0.2</formula>
      <formula>8</formula>
    </cfRule>
  </conditionalFormatting>
  <hyperlinks>
    <hyperlink ref="H2" location="'Indice Schede'!A1" display="Torna all'indice" xr:uid="{00000000-0004-0000-0100-000000000000}"/>
    <hyperlink ref="H4" location="'Misure riduzione del rischio'!A1" display="Vai alle Misure riduzione rischio" xr:uid="{00000000-0004-0000-0100-000001000000}"/>
  </hyperlinks>
  <pageMargins left="0.7" right="0.7" top="0.75" bottom="0.75" header="0.3" footer="0.3"/>
  <pageSetup paperSize="9" scale="44"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5"/>
  <sheetViews>
    <sheetView topLeftCell="A57" zoomScaleSheetLayoutView="100" workbookViewId="0">
      <selection activeCell="B52" sqref="B52"/>
    </sheetView>
  </sheetViews>
  <sheetFormatPr defaultRowHeight="15" x14ac:dyDescent="0.25"/>
  <cols>
    <col min="1" max="1" width="4.7109375" customWidth="1"/>
    <col min="2" max="2" width="69.5703125" style="56" customWidth="1"/>
    <col min="3" max="3" width="100.140625" style="57"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2" customFormat="1" x14ac:dyDescent="0.25">
      <c r="A1"/>
      <c r="B1" s="56"/>
      <c r="C1" s="57"/>
    </row>
    <row r="2" spans="1:5" s="42" customFormat="1" ht="36.75" customHeight="1" thickBot="1" x14ac:dyDescent="0.3">
      <c r="A2"/>
      <c r="B2" s="56"/>
      <c r="C2" s="57"/>
    </row>
    <row r="3" spans="1:5" s="42" customFormat="1" ht="51.75" customHeight="1" thickBot="1" x14ac:dyDescent="0.3">
      <c r="A3"/>
      <c r="B3" s="56"/>
      <c r="C3" s="57"/>
      <c r="E3" s="65" t="s">
        <v>75</v>
      </c>
    </row>
    <row r="4" spans="1:5" s="42" customFormat="1" ht="6.75" customHeight="1" thickBot="1" x14ac:dyDescent="0.3">
      <c r="A4"/>
      <c r="B4" s="56"/>
      <c r="C4" s="57"/>
      <c r="E4" s="66"/>
    </row>
    <row r="5" spans="1:5" s="42" customFormat="1" ht="48" customHeight="1" thickBot="1" x14ac:dyDescent="0.3">
      <c r="A5"/>
      <c r="B5" s="67" t="s">
        <v>207</v>
      </c>
      <c r="C5" s="67" t="s">
        <v>208</v>
      </c>
      <c r="E5" s="65" t="s">
        <v>211</v>
      </c>
    </row>
    <row r="6" spans="1:5" s="42" customFormat="1" x14ac:dyDescent="0.25">
      <c r="A6"/>
      <c r="B6" s="68"/>
      <c r="C6" s="68"/>
      <c r="D6"/>
    </row>
    <row r="7" spans="1:5" s="42" customFormat="1" ht="30" x14ac:dyDescent="0.25">
      <c r="A7"/>
      <c r="B7" s="68" t="s">
        <v>169</v>
      </c>
      <c r="C7" s="68" t="s">
        <v>325</v>
      </c>
      <c r="D7"/>
    </row>
    <row r="8" spans="1:5" s="42" customFormat="1" ht="75" x14ac:dyDescent="0.25">
      <c r="A8"/>
      <c r="B8" s="68" t="s">
        <v>126</v>
      </c>
      <c r="C8" s="68" t="s">
        <v>177</v>
      </c>
      <c r="D8"/>
    </row>
    <row r="9" spans="1:5" s="42" customFormat="1" ht="45" x14ac:dyDescent="0.25">
      <c r="A9"/>
      <c r="B9" s="68" t="s">
        <v>170</v>
      </c>
      <c r="C9" s="68" t="s">
        <v>326</v>
      </c>
      <c r="D9"/>
    </row>
    <row r="10" spans="1:5" s="42" customFormat="1" ht="105" x14ac:dyDescent="0.25">
      <c r="A10"/>
      <c r="B10" s="68" t="s">
        <v>171</v>
      </c>
      <c r="C10" s="68" t="s">
        <v>178</v>
      </c>
      <c r="D10"/>
    </row>
    <row r="11" spans="1:5" s="42" customFormat="1" ht="105" x14ac:dyDescent="0.25">
      <c r="A11"/>
      <c r="B11" s="68" t="s">
        <v>172</v>
      </c>
      <c r="C11" s="68" t="s">
        <v>178</v>
      </c>
      <c r="D11"/>
    </row>
    <row r="12" spans="1:5" s="42" customFormat="1" ht="60" x14ac:dyDescent="0.25">
      <c r="A12"/>
      <c r="B12" s="68" t="s">
        <v>173</v>
      </c>
      <c r="C12" s="68" t="s">
        <v>179</v>
      </c>
      <c r="D12"/>
    </row>
    <row r="13" spans="1:5" s="42" customFormat="1" ht="75" x14ac:dyDescent="0.25">
      <c r="A13"/>
      <c r="B13" s="68" t="s">
        <v>174</v>
      </c>
      <c r="C13" s="68" t="s">
        <v>180</v>
      </c>
      <c r="D13"/>
    </row>
    <row r="14" spans="1:5" s="42" customFormat="1" ht="90" x14ac:dyDescent="0.25">
      <c r="A14"/>
      <c r="B14" s="68" t="s">
        <v>175</v>
      </c>
      <c r="C14" s="68" t="s">
        <v>181</v>
      </c>
      <c r="D14"/>
    </row>
    <row r="15" spans="1:5" s="42" customFormat="1" ht="90" x14ac:dyDescent="0.25">
      <c r="A15"/>
      <c r="B15" s="68" t="s">
        <v>176</v>
      </c>
      <c r="C15" s="68" t="s">
        <v>182</v>
      </c>
      <c r="D15"/>
    </row>
    <row r="16" spans="1:5" s="42" customFormat="1" ht="90" x14ac:dyDescent="0.25">
      <c r="A16"/>
      <c r="B16" s="68" t="s">
        <v>136</v>
      </c>
      <c r="C16" s="68" t="s">
        <v>182</v>
      </c>
      <c r="D16"/>
    </row>
    <row r="17" spans="1:4" s="42" customFormat="1" ht="15" customHeight="1" x14ac:dyDescent="0.25">
      <c r="A17"/>
      <c r="B17" s="68" t="s">
        <v>137</v>
      </c>
      <c r="C17" s="68" t="s">
        <v>183</v>
      </c>
      <c r="D17"/>
    </row>
    <row r="18" spans="1:4" s="42" customFormat="1" ht="90" x14ac:dyDescent="0.25">
      <c r="A18"/>
      <c r="B18" s="68" t="s">
        <v>138</v>
      </c>
      <c r="C18" s="68" t="s">
        <v>184</v>
      </c>
      <c r="D18"/>
    </row>
    <row r="19" spans="1:4" s="42" customFormat="1" ht="75" x14ac:dyDescent="0.25">
      <c r="A19"/>
      <c r="B19" s="68" t="s">
        <v>139</v>
      </c>
      <c r="C19" s="68" t="s">
        <v>185</v>
      </c>
      <c r="D19"/>
    </row>
    <row r="20" spans="1:4" s="42" customFormat="1" ht="90" x14ac:dyDescent="0.25">
      <c r="A20"/>
      <c r="B20" s="68" t="s">
        <v>140</v>
      </c>
      <c r="C20" s="68" t="s">
        <v>186</v>
      </c>
      <c r="D20"/>
    </row>
    <row r="21" spans="1:4" s="42" customFormat="1" ht="75" x14ac:dyDescent="0.25">
      <c r="A21"/>
      <c r="B21" s="68" t="s">
        <v>141</v>
      </c>
      <c r="C21" s="68" t="s">
        <v>187</v>
      </c>
      <c r="D21"/>
    </row>
    <row r="22" spans="1:4" s="42" customFormat="1" ht="105" x14ac:dyDescent="0.25">
      <c r="A22"/>
      <c r="B22" s="68" t="s">
        <v>142</v>
      </c>
      <c r="C22" s="68" t="s">
        <v>188</v>
      </c>
      <c r="D22"/>
    </row>
    <row r="23" spans="1:4" s="42" customFormat="1" ht="105" x14ac:dyDescent="0.25">
      <c r="A23"/>
      <c r="B23" s="68" t="s">
        <v>143</v>
      </c>
      <c r="C23" s="68" t="s">
        <v>189</v>
      </c>
      <c r="D23"/>
    </row>
    <row r="24" spans="1:4" s="42" customFormat="1" ht="45" x14ac:dyDescent="0.25">
      <c r="A24"/>
      <c r="B24" s="68" t="s">
        <v>144</v>
      </c>
      <c r="C24" s="68" t="s">
        <v>190</v>
      </c>
    </row>
    <row r="25" spans="1:4" s="42" customFormat="1" ht="45" x14ac:dyDescent="0.25">
      <c r="A25"/>
      <c r="B25" s="68" t="s">
        <v>145</v>
      </c>
      <c r="C25" s="68" t="s">
        <v>190</v>
      </c>
    </row>
    <row r="26" spans="1:4" s="42" customFormat="1" ht="75" x14ac:dyDescent="0.25">
      <c r="A26"/>
      <c r="B26" s="68" t="s">
        <v>146</v>
      </c>
      <c r="C26" s="68" t="s">
        <v>191</v>
      </c>
    </row>
    <row r="27" spans="1:4" s="42" customFormat="1" ht="90" x14ac:dyDescent="0.25">
      <c r="A27"/>
      <c r="B27" s="68" t="s">
        <v>147</v>
      </c>
      <c r="C27" s="68" t="s">
        <v>192</v>
      </c>
    </row>
    <row r="28" spans="1:4" s="42" customFormat="1" ht="75" x14ac:dyDescent="0.25">
      <c r="A28"/>
      <c r="B28" s="68" t="s">
        <v>148</v>
      </c>
      <c r="C28" s="68" t="s">
        <v>205</v>
      </c>
    </row>
    <row r="29" spans="1:4" s="42" customFormat="1" ht="75" x14ac:dyDescent="0.25">
      <c r="A29"/>
      <c r="B29" s="68" t="s">
        <v>149</v>
      </c>
      <c r="C29" s="68" t="s">
        <v>205</v>
      </c>
    </row>
    <row r="30" spans="1:4" s="42" customFormat="1" ht="75" x14ac:dyDescent="0.25">
      <c r="A30"/>
      <c r="B30" s="68" t="s">
        <v>150</v>
      </c>
      <c r="C30" s="68" t="s">
        <v>205</v>
      </c>
    </row>
    <row r="31" spans="1:4" s="42" customFormat="1" ht="75" x14ac:dyDescent="0.25">
      <c r="A31"/>
      <c r="B31" s="68" t="s">
        <v>151</v>
      </c>
      <c r="C31" s="68" t="s">
        <v>205</v>
      </c>
    </row>
    <row r="32" spans="1:4" s="42" customFormat="1" ht="90" x14ac:dyDescent="0.25">
      <c r="A32"/>
      <c r="B32" s="68" t="s">
        <v>152</v>
      </c>
      <c r="C32" s="68" t="s">
        <v>206</v>
      </c>
    </row>
    <row r="33" spans="1:3" s="42" customFormat="1" ht="75" x14ac:dyDescent="0.25">
      <c r="A33"/>
      <c r="B33" s="68" t="s">
        <v>153</v>
      </c>
      <c r="C33" s="68" t="s">
        <v>193</v>
      </c>
    </row>
    <row r="34" spans="1:3" s="42" customFormat="1" ht="30" x14ac:dyDescent="0.25">
      <c r="A34"/>
      <c r="B34" s="68" t="s">
        <v>154</v>
      </c>
      <c r="C34" s="68" t="s">
        <v>194</v>
      </c>
    </row>
    <row r="35" spans="1:3" s="42" customFormat="1" ht="30" x14ac:dyDescent="0.25">
      <c r="A35"/>
      <c r="B35" s="68" t="s">
        <v>155</v>
      </c>
      <c r="C35" s="68" t="s">
        <v>195</v>
      </c>
    </row>
    <row r="36" spans="1:3" s="42" customFormat="1" ht="75" x14ac:dyDescent="0.25">
      <c r="A36"/>
      <c r="B36" s="68" t="s">
        <v>156</v>
      </c>
      <c r="C36" s="68" t="s">
        <v>196</v>
      </c>
    </row>
    <row r="37" spans="1:3" s="42" customFormat="1" ht="45" x14ac:dyDescent="0.25">
      <c r="A37"/>
      <c r="B37" s="68" t="s">
        <v>157</v>
      </c>
      <c r="C37" s="68" t="s">
        <v>197</v>
      </c>
    </row>
    <row r="38" spans="1:3" s="42" customFormat="1" ht="60" x14ac:dyDescent="0.25">
      <c r="A38"/>
      <c r="B38" s="68" t="s">
        <v>158</v>
      </c>
      <c r="C38" s="68" t="s">
        <v>198</v>
      </c>
    </row>
    <row r="39" spans="1:3" s="42" customFormat="1" ht="60" x14ac:dyDescent="0.25">
      <c r="A39"/>
      <c r="B39" s="68" t="s">
        <v>159</v>
      </c>
      <c r="C39" s="68" t="s">
        <v>199</v>
      </c>
    </row>
    <row r="40" spans="1:3" s="42" customFormat="1" ht="30" x14ac:dyDescent="0.25">
      <c r="A40"/>
      <c r="B40" s="68" t="s">
        <v>160</v>
      </c>
      <c r="C40" s="68" t="s">
        <v>340</v>
      </c>
    </row>
    <row r="41" spans="1:3" s="42" customFormat="1" ht="90" x14ac:dyDescent="0.25">
      <c r="A41"/>
      <c r="B41" s="68" t="s">
        <v>161</v>
      </c>
      <c r="C41" s="68" t="s">
        <v>200</v>
      </c>
    </row>
    <row r="42" spans="1:3" s="42" customFormat="1" ht="45" x14ac:dyDescent="0.25">
      <c r="A42"/>
      <c r="B42" s="68" t="s">
        <v>162</v>
      </c>
      <c r="C42" s="68" t="s">
        <v>201</v>
      </c>
    </row>
    <row r="43" spans="1:3" s="42" customFormat="1" ht="60" x14ac:dyDescent="0.25">
      <c r="A43"/>
      <c r="B43" s="68" t="s">
        <v>130</v>
      </c>
      <c r="C43" s="68" t="s">
        <v>202</v>
      </c>
    </row>
    <row r="44" spans="1:3" s="42" customFormat="1" ht="60" x14ac:dyDescent="0.25">
      <c r="A44"/>
      <c r="B44" s="68" t="s">
        <v>163</v>
      </c>
      <c r="C44" s="68" t="s">
        <v>203</v>
      </c>
    </row>
    <row r="45" spans="1:3" s="42" customFormat="1" ht="105" x14ac:dyDescent="0.25">
      <c r="A45"/>
      <c r="B45" s="68" t="s">
        <v>164</v>
      </c>
      <c r="C45" s="68" t="s">
        <v>204</v>
      </c>
    </row>
    <row r="46" spans="1:3" s="42" customFormat="1" ht="30" x14ac:dyDescent="0.25">
      <c r="A46"/>
      <c r="B46" s="68" t="s">
        <v>220</v>
      </c>
      <c r="C46" s="68" t="s">
        <v>219</v>
      </c>
    </row>
    <row r="47" spans="1:3" s="42" customFormat="1" ht="30" x14ac:dyDescent="0.25">
      <c r="A47"/>
      <c r="B47" s="68" t="s">
        <v>231</v>
      </c>
      <c r="C47" s="68" t="s">
        <v>230</v>
      </c>
    </row>
    <row r="48" spans="1:3" s="42" customFormat="1" ht="30" x14ac:dyDescent="0.25">
      <c r="A48"/>
      <c r="B48" s="68" t="s">
        <v>233</v>
      </c>
      <c r="C48" s="68" t="s">
        <v>232</v>
      </c>
    </row>
    <row r="49" spans="1:3" s="42" customFormat="1" ht="60" x14ac:dyDescent="0.25">
      <c r="A49"/>
      <c r="B49" s="68" t="s">
        <v>236</v>
      </c>
      <c r="C49" s="68" t="s">
        <v>235</v>
      </c>
    </row>
    <row r="50" spans="1:3" s="42" customFormat="1" ht="60" x14ac:dyDescent="0.25">
      <c r="A50"/>
      <c r="B50" s="68" t="s">
        <v>253</v>
      </c>
      <c r="C50" s="68" t="s">
        <v>252</v>
      </c>
    </row>
    <row r="51" spans="1:3" s="42" customFormat="1" x14ac:dyDescent="0.25">
      <c r="A51"/>
      <c r="B51" s="68" t="s">
        <v>238</v>
      </c>
      <c r="C51" s="68" t="s">
        <v>342</v>
      </c>
    </row>
    <row r="52" spans="1:3" s="42" customFormat="1" ht="30" x14ac:dyDescent="0.25">
      <c r="A52"/>
      <c r="B52" s="68" t="s">
        <v>361</v>
      </c>
      <c r="C52" s="68" t="s">
        <v>239</v>
      </c>
    </row>
    <row r="53" spans="1:3" s="42" customFormat="1" ht="30" x14ac:dyDescent="0.25">
      <c r="A53"/>
      <c r="B53" s="68" t="s">
        <v>221</v>
      </c>
      <c r="C53" s="68" t="s">
        <v>304</v>
      </c>
    </row>
    <row r="54" spans="1:3" s="42" customFormat="1" ht="30" x14ac:dyDescent="0.25">
      <c r="A54"/>
      <c r="B54" s="68" t="s">
        <v>242</v>
      </c>
      <c r="C54" s="68" t="s">
        <v>241</v>
      </c>
    </row>
    <row r="55" spans="1:3" s="42" customFormat="1" ht="30" hidden="1" x14ac:dyDescent="0.25">
      <c r="A55"/>
      <c r="B55" s="68" t="s">
        <v>223</v>
      </c>
      <c r="C55" s="68" t="s">
        <v>227</v>
      </c>
    </row>
    <row r="56" spans="1:3" s="42" customFormat="1" ht="30" hidden="1" x14ac:dyDescent="0.25">
      <c r="A56"/>
      <c r="B56" s="68" t="s">
        <v>224</v>
      </c>
      <c r="C56" s="68" t="s">
        <v>215</v>
      </c>
    </row>
    <row r="57" spans="1:3" s="42" customFormat="1" ht="45" x14ac:dyDescent="0.25">
      <c r="A57"/>
      <c r="B57" s="68" t="s">
        <v>225</v>
      </c>
      <c r="C57" s="68" t="s">
        <v>348</v>
      </c>
    </row>
    <row r="58" spans="1:3" s="42" customFormat="1" x14ac:dyDescent="0.25">
      <c r="A58"/>
      <c r="B58" s="68" t="s">
        <v>226</v>
      </c>
      <c r="C58" s="68" t="s">
        <v>228</v>
      </c>
    </row>
    <row r="59" spans="1:3" s="42" customFormat="1" ht="45" x14ac:dyDescent="0.25">
      <c r="A59"/>
      <c r="B59" s="68" t="s">
        <v>245</v>
      </c>
      <c r="C59" s="68" t="s">
        <v>244</v>
      </c>
    </row>
    <row r="60" spans="1:3" s="42" customFormat="1" ht="30" x14ac:dyDescent="0.25">
      <c r="A60"/>
      <c r="B60" s="68" t="s">
        <v>248</v>
      </c>
      <c r="C60" s="68" t="s">
        <v>247</v>
      </c>
    </row>
    <row r="61" spans="1:3" s="42" customFormat="1" ht="30" x14ac:dyDescent="0.25">
      <c r="A61"/>
      <c r="B61" s="68" t="s">
        <v>360</v>
      </c>
      <c r="C61" s="68" t="s">
        <v>249</v>
      </c>
    </row>
    <row r="62" spans="1:3" s="42" customFormat="1" ht="45" x14ac:dyDescent="0.25">
      <c r="A62"/>
      <c r="B62" s="68" t="s">
        <v>359</v>
      </c>
      <c r="C62" s="68" t="s">
        <v>255</v>
      </c>
    </row>
    <row r="63" spans="1:3" s="42" customFormat="1" ht="30" x14ac:dyDescent="0.25">
      <c r="A63"/>
      <c r="B63" s="68" t="s">
        <v>259</v>
      </c>
      <c r="C63" s="68" t="s">
        <v>258</v>
      </c>
    </row>
    <row r="64" spans="1:3" s="42" customFormat="1" ht="30" x14ac:dyDescent="0.25">
      <c r="A64"/>
      <c r="B64" s="68" t="s">
        <v>262</v>
      </c>
      <c r="C64" s="68" t="s">
        <v>261</v>
      </c>
    </row>
    <row r="65" spans="1:3" s="42" customFormat="1" ht="45" x14ac:dyDescent="0.25">
      <c r="A65"/>
      <c r="B65" s="68" t="s">
        <v>265</v>
      </c>
      <c r="C65" s="68" t="s">
        <v>264</v>
      </c>
    </row>
    <row r="66" spans="1:3" s="42" customFormat="1" ht="60" x14ac:dyDescent="0.25">
      <c r="A66"/>
      <c r="B66" s="68" t="s">
        <v>268</v>
      </c>
      <c r="C66" s="68" t="s">
        <v>267</v>
      </c>
    </row>
    <row r="67" spans="1:3" s="42" customFormat="1" ht="45" x14ac:dyDescent="0.25">
      <c r="A67"/>
      <c r="B67" s="68" t="s">
        <v>271</v>
      </c>
      <c r="C67" s="68" t="s">
        <v>270</v>
      </c>
    </row>
    <row r="68" spans="1:3" s="42" customFormat="1" ht="45" x14ac:dyDescent="0.25">
      <c r="A68"/>
      <c r="B68" s="68" t="s">
        <v>274</v>
      </c>
      <c r="C68" s="68" t="s">
        <v>273</v>
      </c>
    </row>
    <row r="69" spans="1:3" s="42" customFormat="1" ht="30" x14ac:dyDescent="0.25">
      <c r="A69"/>
      <c r="B69" s="68" t="s">
        <v>277</v>
      </c>
      <c r="C69" s="68" t="s">
        <v>276</v>
      </c>
    </row>
    <row r="70" spans="1:3" s="42" customFormat="1" ht="45" x14ac:dyDescent="0.25">
      <c r="A70"/>
      <c r="B70" s="68" t="s">
        <v>280</v>
      </c>
      <c r="C70" s="68" t="s">
        <v>279</v>
      </c>
    </row>
    <row r="71" spans="1:3" s="42" customFormat="1" ht="30" x14ac:dyDescent="0.25">
      <c r="A71"/>
      <c r="B71" s="68" t="s">
        <v>283</v>
      </c>
      <c r="C71" s="68" t="s">
        <v>282</v>
      </c>
    </row>
    <row r="72" spans="1:3" s="42" customFormat="1" ht="30" x14ac:dyDescent="0.25">
      <c r="A72"/>
      <c r="B72" s="68" t="s">
        <v>350</v>
      </c>
      <c r="C72" s="68" t="s">
        <v>282</v>
      </c>
    </row>
    <row r="73" spans="1:3" s="42" customFormat="1" ht="75" x14ac:dyDescent="0.25">
      <c r="A73"/>
      <c r="B73" s="68" t="s">
        <v>286</v>
      </c>
      <c r="C73" s="68" t="s">
        <v>285</v>
      </c>
    </row>
    <row r="74" spans="1:3" s="42" customFormat="1" ht="30" x14ac:dyDescent="0.25">
      <c r="A74"/>
      <c r="B74" s="68" t="s">
        <v>289</v>
      </c>
      <c r="C74" s="68" t="s">
        <v>288</v>
      </c>
    </row>
    <row r="75" spans="1:3" s="42" customFormat="1" ht="30" x14ac:dyDescent="0.25">
      <c r="A75"/>
      <c r="B75" s="68" t="s">
        <v>292</v>
      </c>
      <c r="C75" s="68" t="s">
        <v>291</v>
      </c>
    </row>
    <row r="76" spans="1:3" s="42" customFormat="1" ht="30" x14ac:dyDescent="0.25">
      <c r="A76"/>
      <c r="B76" s="68" t="s">
        <v>294</v>
      </c>
      <c r="C76" s="68" t="s">
        <v>291</v>
      </c>
    </row>
    <row r="77" spans="1:3" s="42" customFormat="1" ht="75" x14ac:dyDescent="0.25">
      <c r="A77"/>
      <c r="B77" s="68" t="s">
        <v>297</v>
      </c>
      <c r="C77" s="68" t="s">
        <v>296</v>
      </c>
    </row>
    <row r="78" spans="1:3" s="42" customFormat="1" ht="30" x14ac:dyDescent="0.25">
      <c r="A78"/>
      <c r="B78" s="68" t="s">
        <v>300</v>
      </c>
      <c r="C78" s="68" t="s">
        <v>299</v>
      </c>
    </row>
    <row r="79" spans="1:3" s="42" customFormat="1" ht="30" x14ac:dyDescent="0.25">
      <c r="A79"/>
      <c r="B79" s="68" t="s">
        <v>303</v>
      </c>
      <c r="C79" s="68" t="s">
        <v>302</v>
      </c>
    </row>
    <row r="80" spans="1:3" s="42" customFormat="1" ht="60" x14ac:dyDescent="0.25">
      <c r="A80"/>
      <c r="B80" s="68" t="s">
        <v>307</v>
      </c>
      <c r="C80" s="68" t="s">
        <v>306</v>
      </c>
    </row>
    <row r="81" spans="1:3" s="42" customFormat="1" ht="60" x14ac:dyDescent="0.25">
      <c r="A81"/>
      <c r="B81" s="68" t="s">
        <v>310</v>
      </c>
      <c r="C81" s="68" t="s">
        <v>309</v>
      </c>
    </row>
    <row r="82" spans="1:3" s="42" customFormat="1" ht="30" x14ac:dyDescent="0.25">
      <c r="A82"/>
      <c r="B82" s="68" t="s">
        <v>312</v>
      </c>
      <c r="C82" s="68" t="s">
        <v>311</v>
      </c>
    </row>
    <row r="83" spans="1:3" s="42" customFormat="1" ht="30" x14ac:dyDescent="0.25">
      <c r="A83"/>
      <c r="B83" s="68" t="s">
        <v>315</v>
      </c>
      <c r="C83" s="68" t="s">
        <v>314</v>
      </c>
    </row>
    <row r="84" spans="1:3" s="42" customFormat="1" ht="30" x14ac:dyDescent="0.25">
      <c r="A84"/>
      <c r="B84" s="68" t="s">
        <v>318</v>
      </c>
      <c r="C84" s="68" t="s">
        <v>317</v>
      </c>
    </row>
    <row r="85" spans="1:3" s="42" customFormat="1" ht="30" x14ac:dyDescent="0.25">
      <c r="A85"/>
      <c r="B85" s="68" t="s">
        <v>321</v>
      </c>
      <c r="C85" s="68" t="s">
        <v>320</v>
      </c>
    </row>
    <row r="86" spans="1:3" s="42" customFormat="1" ht="15.75" thickBot="1" x14ac:dyDescent="0.3">
      <c r="A86"/>
      <c r="B86" s="77" t="s">
        <v>346</v>
      </c>
      <c r="C86" s="76" t="s">
        <v>345</v>
      </c>
    </row>
    <row r="87" spans="1:3" s="42" customFormat="1" ht="15.75" thickBot="1" x14ac:dyDescent="0.3">
      <c r="A87"/>
      <c r="B87" s="77"/>
      <c r="C87" s="76"/>
    </row>
    <row r="88" spans="1:3" s="42" customFormat="1" ht="15.75" thickBot="1" x14ac:dyDescent="0.3">
      <c r="A88"/>
      <c r="B88" s="77"/>
      <c r="C88" s="76"/>
    </row>
    <row r="89" spans="1:3" s="42" customFormat="1" ht="15.75" thickBot="1" x14ac:dyDescent="0.3">
      <c r="A89"/>
      <c r="B89" s="77"/>
      <c r="C89" s="76"/>
    </row>
    <row r="90" spans="1:3" s="42" customFormat="1" ht="15.75" thickBot="1" x14ac:dyDescent="0.3">
      <c r="A90"/>
      <c r="B90" s="78"/>
      <c r="C90" s="76"/>
    </row>
    <row r="91" spans="1:3" s="42" customFormat="1" x14ac:dyDescent="0.25">
      <c r="A91"/>
      <c r="B91"/>
      <c r="C91" s="54"/>
    </row>
    <row r="92" spans="1:3" s="42" customFormat="1" x14ac:dyDescent="0.25">
      <c r="A92"/>
      <c r="B92"/>
      <c r="C92" s="54"/>
    </row>
    <row r="93" spans="1:3" s="42" customFormat="1" x14ac:dyDescent="0.25">
      <c r="A93"/>
      <c r="B93"/>
      <c r="C93" s="54"/>
    </row>
    <row r="94" spans="1:3" s="42" customFormat="1" x14ac:dyDescent="0.25">
      <c r="A94"/>
      <c r="B94"/>
      <c r="C94" s="54"/>
    </row>
    <row r="95" spans="1:3" s="42" customFormat="1" x14ac:dyDescent="0.25">
      <c r="A95"/>
      <c r="B95"/>
      <c r="C95" s="54"/>
    </row>
    <row r="96" spans="1:3" s="42" customFormat="1" x14ac:dyDescent="0.25">
      <c r="A96"/>
      <c r="B96"/>
      <c r="C96" s="54"/>
    </row>
    <row r="97" spans="1:3" s="42" customFormat="1" x14ac:dyDescent="0.25">
      <c r="A97"/>
      <c r="B97"/>
      <c r="C97" s="54"/>
    </row>
    <row r="98" spans="1:3" s="42" customFormat="1" x14ac:dyDescent="0.25">
      <c r="A98"/>
      <c r="B98"/>
      <c r="C98" s="54"/>
    </row>
    <row r="99" spans="1:3" s="42" customFormat="1" x14ac:dyDescent="0.25">
      <c r="A99"/>
      <c r="B99"/>
      <c r="C99" s="54"/>
    </row>
    <row r="100" spans="1:3" s="42" customFormat="1" x14ac:dyDescent="0.25">
      <c r="A100"/>
      <c r="B100"/>
      <c r="C100" s="54"/>
    </row>
    <row r="101" spans="1:3" s="42" customFormat="1" x14ac:dyDescent="0.25">
      <c r="A101"/>
      <c r="B101"/>
      <c r="C101" s="54"/>
    </row>
    <row r="102" spans="1:3" s="42" customFormat="1" x14ac:dyDescent="0.25">
      <c r="A102"/>
      <c r="B102"/>
      <c r="C102" s="54"/>
    </row>
    <row r="103" spans="1:3" s="42" customFormat="1" x14ac:dyDescent="0.25">
      <c r="A103"/>
      <c r="B103"/>
      <c r="C103" s="54"/>
    </row>
    <row r="104" spans="1:3" s="42" customFormat="1" x14ac:dyDescent="0.25">
      <c r="A104"/>
      <c r="B104"/>
      <c r="C104" s="54"/>
    </row>
    <row r="105" spans="1:3" s="42" customFormat="1" x14ac:dyDescent="0.25">
      <c r="A105"/>
      <c r="B105"/>
      <c r="C105" s="54"/>
    </row>
    <row r="106" spans="1:3" s="42" customFormat="1" x14ac:dyDescent="0.25">
      <c r="A106"/>
      <c r="B106"/>
      <c r="C106" s="54"/>
    </row>
    <row r="107" spans="1:3" s="42" customFormat="1" x14ac:dyDescent="0.25">
      <c r="A107"/>
      <c r="B107"/>
      <c r="C107" s="54"/>
    </row>
    <row r="108" spans="1:3" s="42" customFormat="1" x14ac:dyDescent="0.25">
      <c r="A108"/>
      <c r="B108"/>
      <c r="C108" s="54"/>
    </row>
    <row r="109" spans="1:3" s="42" customFormat="1" x14ac:dyDescent="0.25">
      <c r="A109"/>
      <c r="B109" s="56"/>
      <c r="C109" s="56"/>
    </row>
    <row r="110" spans="1:3" s="42" customFormat="1" x14ac:dyDescent="0.25">
      <c r="A110"/>
      <c r="B110" s="56"/>
      <c r="C110" s="56"/>
    </row>
    <row r="111" spans="1:3" s="42" customFormat="1" x14ac:dyDescent="0.25">
      <c r="A111"/>
      <c r="B111" s="56"/>
      <c r="C111" s="57"/>
    </row>
    <row r="112" spans="1:3" s="42" customFormat="1" x14ac:dyDescent="0.25">
      <c r="A112"/>
      <c r="B112" s="56"/>
      <c r="C112" s="57"/>
    </row>
    <row r="113" spans="1:3" s="42" customFormat="1" x14ac:dyDescent="0.25">
      <c r="A113"/>
      <c r="B113" s="56"/>
      <c r="C113" s="57"/>
    </row>
    <row r="114" spans="1:3" s="42" customFormat="1" x14ac:dyDescent="0.25">
      <c r="A114"/>
      <c r="B114" s="56"/>
      <c r="C114" s="57"/>
    </row>
    <row r="115" spans="1:3" s="42" customFormat="1" x14ac:dyDescent="0.25">
      <c r="A115"/>
      <c r="B115" s="56"/>
      <c r="C115" s="57"/>
    </row>
    <row r="116" spans="1:3" s="42" customFormat="1" x14ac:dyDescent="0.25">
      <c r="A116"/>
      <c r="B116" s="56"/>
      <c r="C116" s="57"/>
    </row>
    <row r="117" spans="1:3" s="42" customFormat="1" x14ac:dyDescent="0.25">
      <c r="A117"/>
      <c r="B117" s="56"/>
      <c r="C117" s="57"/>
    </row>
    <row r="118" spans="1:3" s="42" customFormat="1" x14ac:dyDescent="0.25">
      <c r="A118"/>
      <c r="B118" s="56"/>
      <c r="C118" s="57"/>
    </row>
    <row r="119" spans="1:3" s="42" customFormat="1" x14ac:dyDescent="0.25">
      <c r="A119"/>
      <c r="B119" s="56"/>
      <c r="C119" s="57"/>
    </row>
    <row r="120" spans="1:3" s="42" customFormat="1" x14ac:dyDescent="0.25">
      <c r="A120"/>
      <c r="B120" s="56"/>
      <c r="C120" s="57"/>
    </row>
    <row r="121" spans="1:3" s="42" customFormat="1" x14ac:dyDescent="0.25">
      <c r="A121"/>
      <c r="B121" s="56"/>
      <c r="C121" s="57"/>
    </row>
    <row r="122" spans="1:3" s="42" customFormat="1" x14ac:dyDescent="0.25">
      <c r="A122"/>
      <c r="B122" s="56"/>
      <c r="C122" s="57"/>
    </row>
    <row r="123" spans="1:3" s="42" customFormat="1" x14ac:dyDescent="0.25">
      <c r="A123"/>
      <c r="B123" s="56"/>
      <c r="C123" s="57"/>
    </row>
    <row r="124" spans="1:3" s="42" customFormat="1" x14ac:dyDescent="0.25">
      <c r="A124"/>
      <c r="B124" s="56"/>
      <c r="C124" s="57"/>
    </row>
    <row r="125" spans="1:3" s="42" customFormat="1" x14ac:dyDescent="0.25">
      <c r="A125"/>
      <c r="B125" s="56"/>
      <c r="C125" s="57"/>
    </row>
    <row r="126" spans="1:3" s="42" customFormat="1" x14ac:dyDescent="0.25">
      <c r="A126"/>
      <c r="B126" s="56"/>
      <c r="C126" s="57"/>
    </row>
    <row r="127" spans="1:3" s="42" customFormat="1" x14ac:dyDescent="0.25">
      <c r="A127"/>
      <c r="B127" s="56"/>
      <c r="C127" s="57"/>
    </row>
    <row r="128" spans="1:3" s="42" customFormat="1" x14ac:dyDescent="0.25">
      <c r="A128"/>
      <c r="B128" s="56"/>
      <c r="C128" s="57"/>
    </row>
    <row r="129" spans="1:3" s="42" customFormat="1" x14ac:dyDescent="0.25">
      <c r="A129"/>
      <c r="B129" s="56"/>
      <c r="C129" s="57"/>
    </row>
    <row r="130" spans="1:3" s="42" customFormat="1" x14ac:dyDescent="0.25">
      <c r="A130"/>
      <c r="B130" s="56"/>
      <c r="C130" s="57"/>
    </row>
    <row r="131" spans="1:3" s="42" customFormat="1" x14ac:dyDescent="0.25">
      <c r="A131"/>
      <c r="B131" s="56"/>
      <c r="C131" s="57"/>
    </row>
    <row r="132" spans="1:3" s="42" customFormat="1" x14ac:dyDescent="0.25">
      <c r="A132"/>
      <c r="B132" s="56"/>
      <c r="C132" s="57"/>
    </row>
    <row r="133" spans="1:3" s="42" customFormat="1" x14ac:dyDescent="0.25">
      <c r="A133"/>
      <c r="B133" s="56"/>
      <c r="C133" s="57"/>
    </row>
    <row r="134" spans="1:3" s="42" customFormat="1" x14ac:dyDescent="0.25">
      <c r="A134"/>
      <c r="B134" s="56"/>
      <c r="C134" s="57"/>
    </row>
    <row r="135" spans="1:3" s="42" customFormat="1" x14ac:dyDescent="0.25">
      <c r="A135"/>
      <c r="B135" s="56"/>
      <c r="C135" s="57"/>
    </row>
    <row r="136" spans="1:3" s="42" customFormat="1" x14ac:dyDescent="0.25">
      <c r="A136"/>
      <c r="B136" s="56"/>
      <c r="C136" s="57"/>
    </row>
    <row r="137" spans="1:3" s="42" customFormat="1" x14ac:dyDescent="0.25">
      <c r="A137"/>
      <c r="B137" s="56"/>
      <c r="C137" s="57"/>
    </row>
    <row r="138" spans="1:3" s="42" customFormat="1" x14ac:dyDescent="0.25">
      <c r="A138"/>
      <c r="B138" s="56"/>
      <c r="C138" s="57"/>
    </row>
    <row r="139" spans="1:3" s="42" customFormat="1" x14ac:dyDescent="0.25">
      <c r="A139"/>
      <c r="B139" s="56"/>
      <c r="C139" s="57"/>
    </row>
    <row r="140" spans="1:3" s="42" customFormat="1" x14ac:dyDescent="0.25">
      <c r="A140"/>
      <c r="B140" s="56"/>
      <c r="C140" s="57"/>
    </row>
    <row r="141" spans="1:3" s="42" customFormat="1" x14ac:dyDescent="0.25">
      <c r="A141"/>
      <c r="B141" s="56"/>
      <c r="C141" s="57"/>
    </row>
    <row r="142" spans="1:3" s="42" customFormat="1" x14ac:dyDescent="0.25">
      <c r="A142"/>
      <c r="B142" s="56"/>
      <c r="C142" s="57"/>
    </row>
    <row r="143" spans="1:3" s="42" customFormat="1" x14ac:dyDescent="0.25">
      <c r="A143"/>
      <c r="B143" s="56"/>
      <c r="C143" s="57"/>
    </row>
    <row r="144" spans="1:3" s="42" customFormat="1" x14ac:dyDescent="0.25">
      <c r="A144"/>
      <c r="B144" s="56"/>
      <c r="C144" s="57"/>
    </row>
    <row r="145" spans="1:3" s="42" customFormat="1" x14ac:dyDescent="0.25">
      <c r="A145"/>
      <c r="B145" s="56"/>
      <c r="C145" s="57"/>
    </row>
  </sheetData>
  <sheetProtection deleteRows="0" pivotTables="0"/>
  <hyperlinks>
    <hyperlink ref="E3" location="'Indice Schede'!A1" display="Torna all'indice" xr:uid="{00000000-0004-0000-0200-000000000000}"/>
    <hyperlink ref="E5" location="'Prospetto Finale'!A1" display="Vai prospetto finale" xr:uid="{00000000-0004-0000-0200-000001000000}"/>
  </hyperlinks>
  <pageMargins left="0.7" right="0.7" top="0.75" bottom="0.75" header="0.3" footer="0.3"/>
  <pageSetup paperSize="9" scale="50"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C2BCA-325D-4DF4-AD04-7C1A60696A30}">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dimension ref="A1:H65"/>
  <sheetViews>
    <sheetView topLeftCell="A7"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Schede'!B12,"non utilizzata")</f>
        <v>1</v>
      </c>
      <c r="D2" s="98" t="s">
        <v>74</v>
      </c>
      <c r="E2" s="99"/>
      <c r="F2" s="63" t="s">
        <v>30</v>
      </c>
      <c r="H2" t="s">
        <v>30</v>
      </c>
    </row>
    <row r="3" spans="1:8" ht="45" customHeight="1" thickBot="1" x14ac:dyDescent="0.3">
      <c r="A3" s="105" t="s">
        <v>32</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39</v>
      </c>
      <c r="G7" s="8" t="s">
        <v>39</v>
      </c>
      <c r="H7">
        <v>2</v>
      </c>
    </row>
    <row r="8" spans="1:8" ht="30" customHeight="1" thickBot="1" x14ac:dyDescent="0.3">
      <c r="A8" s="23" t="s">
        <v>43</v>
      </c>
      <c r="B8" s="22">
        <f>VLOOKUP(B7,G5:H10,2,FALSE)</f>
        <v>2</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57</v>
      </c>
    </row>
    <row r="17" spans="1:8" ht="30" customHeight="1" thickBot="1" x14ac:dyDescent="0.3">
      <c r="A17" s="15" t="s">
        <v>43</v>
      </c>
      <c r="B17" s="30">
        <f>VLOOKUP(B16,G22:H25,2,FALSE)</f>
        <v>5</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86</v>
      </c>
      <c r="G35" s="11" t="s">
        <v>66</v>
      </c>
      <c r="H35">
        <v>4</v>
      </c>
    </row>
    <row r="36" spans="1:8" ht="30" customHeight="1" thickBot="1" x14ac:dyDescent="0.3">
      <c r="A36" s="15" t="s">
        <v>43</v>
      </c>
      <c r="B36" s="30">
        <f>VLOOKUP(B35,G45:H51,2,FALSE)</f>
        <v>1</v>
      </c>
      <c r="G36" s="11" t="s">
        <v>67</v>
      </c>
      <c r="H36">
        <v>5</v>
      </c>
    </row>
    <row r="37" spans="1:8" ht="30" customHeight="1" x14ac:dyDescent="0.25">
      <c r="A37" s="96" t="s">
        <v>91</v>
      </c>
      <c r="B37" s="97"/>
    </row>
    <row r="38" spans="1:8" ht="30" customHeight="1" thickBot="1" x14ac:dyDescent="0.3">
      <c r="A38" s="29" t="s">
        <v>92</v>
      </c>
      <c r="B38" s="61" t="s">
        <v>103</v>
      </c>
      <c r="G38" s="7" t="s">
        <v>71</v>
      </c>
      <c r="H38" t="s">
        <v>70</v>
      </c>
    </row>
    <row r="39" spans="1:8" ht="30" customHeight="1" thickBot="1" x14ac:dyDescent="0.3">
      <c r="A39" s="15" t="s">
        <v>43</v>
      </c>
      <c r="B39" s="30">
        <f>VLOOKUP(B38,G53:H58,2,FALSE)</f>
        <v>3</v>
      </c>
      <c r="G39" s="7" t="s">
        <v>96</v>
      </c>
      <c r="H39">
        <v>1</v>
      </c>
    </row>
    <row r="40" spans="1:8" ht="30" customHeight="1" thickBot="1" x14ac:dyDescent="0.3">
      <c r="A40" s="32" t="s">
        <v>93</v>
      </c>
      <c r="B40" s="31">
        <f>IFERROR((B30+B33+B36+B39)/4,"-")</f>
        <v>1.5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G45" s="7" t="s">
        <v>71</v>
      </c>
      <c r="H45" t="s">
        <v>70</v>
      </c>
    </row>
    <row r="46" spans="1:8" ht="30" customHeight="1" thickBot="1" x14ac:dyDescent="0.3">
      <c r="A46" s="103" t="s">
        <v>112</v>
      </c>
      <c r="B46" s="111"/>
      <c r="G46" s="7" t="s">
        <v>85</v>
      </c>
      <c r="H46">
        <v>0</v>
      </c>
    </row>
    <row r="47" spans="1:8" ht="66" customHeight="1" thickBot="1" x14ac:dyDescent="0.3">
      <c r="A47" s="109" t="s">
        <v>323</v>
      </c>
      <c r="B47" s="110"/>
      <c r="G47" s="7" t="s">
        <v>86</v>
      </c>
      <c r="H47">
        <v>1</v>
      </c>
    </row>
    <row r="48" spans="1:8" ht="12" customHeight="1" thickBot="1" x14ac:dyDescent="0.3">
      <c r="G48" s="7" t="s">
        <v>87</v>
      </c>
      <c r="H48">
        <v>2</v>
      </c>
    </row>
    <row r="49" spans="7:8" ht="30" customHeight="1" thickBot="1" x14ac:dyDescent="0.3">
      <c r="G49" s="7" t="s">
        <v>88</v>
      </c>
      <c r="H49">
        <v>3</v>
      </c>
    </row>
    <row r="50" spans="7:8" ht="30" customHeight="1" thickBot="1" x14ac:dyDescent="0.3">
      <c r="G50" s="7" t="s">
        <v>89</v>
      </c>
      <c r="H50">
        <v>4</v>
      </c>
    </row>
    <row r="51" spans="7:8" ht="30" customHeight="1" thickBot="1" x14ac:dyDescent="0.3">
      <c r="G51" s="7" t="s">
        <v>90</v>
      </c>
      <c r="H51">
        <v>5</v>
      </c>
    </row>
    <row r="52" spans="7:8" ht="30" customHeight="1" x14ac:dyDescent="0.25"/>
    <row r="53" spans="7:8" ht="30" customHeight="1" thickBot="1" x14ac:dyDescent="0.3">
      <c r="G53" s="7" t="s">
        <v>71</v>
      </c>
      <c r="H53" t="s">
        <v>70</v>
      </c>
    </row>
    <row r="54" spans="7:8" ht="30" customHeight="1" thickBot="1" x14ac:dyDescent="0.3">
      <c r="G54" s="7" t="s">
        <v>104</v>
      </c>
      <c r="H54">
        <v>1</v>
      </c>
    </row>
    <row r="55" spans="7:8" ht="30" customHeight="1" thickBot="1" x14ac:dyDescent="0.3">
      <c r="G55" s="7" t="s">
        <v>105</v>
      </c>
      <c r="H55">
        <v>2</v>
      </c>
    </row>
    <row r="56" spans="7:8" ht="30" customHeight="1" thickBot="1" x14ac:dyDescent="0.3">
      <c r="G56" s="7" t="s">
        <v>103</v>
      </c>
      <c r="H56">
        <v>3</v>
      </c>
    </row>
    <row r="57" spans="7:8" ht="30" customHeight="1" thickBot="1" x14ac:dyDescent="0.3">
      <c r="G57" s="7" t="s">
        <v>106</v>
      </c>
      <c r="H57">
        <v>4</v>
      </c>
    </row>
    <row r="58" spans="7:8" ht="30" customHeight="1" thickBot="1" x14ac:dyDescent="0.3">
      <c r="G58" s="7" t="s">
        <v>107</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31:B31"/>
    <mergeCell ref="A34:B34"/>
    <mergeCell ref="A37:B37"/>
    <mergeCell ref="A47:B47"/>
    <mergeCell ref="A46:B46"/>
    <mergeCell ref="A41:B41"/>
    <mergeCell ref="A43:B43"/>
    <mergeCell ref="A28:B28"/>
    <mergeCell ref="D2:E2"/>
    <mergeCell ref="D4:F4"/>
    <mergeCell ref="A27:B27"/>
    <mergeCell ref="A3:B3"/>
    <mergeCell ref="A4:B4"/>
    <mergeCell ref="A25:B25"/>
    <mergeCell ref="A6:B6"/>
    <mergeCell ref="A9:B9"/>
    <mergeCell ref="A12:B12"/>
    <mergeCell ref="A15:B15"/>
    <mergeCell ref="A18:B18"/>
    <mergeCell ref="A21:B21"/>
  </mergeCells>
  <dataValidations count="11">
    <dataValidation type="list" allowBlank="1" showInputMessage="1" showErrorMessage="1" promptTitle="Criterio" prompt="Selezionare una delle possibili opzioni dal menu a tendina" sqref="B10" xr:uid="{00000000-0002-0000-0300-000000000000}">
      <formula1>$G$13:$G$15</formula1>
    </dataValidation>
    <dataValidation type="list" allowBlank="1" showInputMessage="1" showErrorMessage="1" promptTitle="Criterio" prompt="Selezionare una delle possibili opzioni dal menu a tendina" sqref="B13" xr:uid="{00000000-0002-0000-0300-000001000000}">
      <formula1>$G$17:$G$20</formula1>
    </dataValidation>
    <dataValidation type="list" allowBlank="1" showInputMessage="1" showErrorMessage="1" promptTitle="Criterio" prompt="Selezionare una delle possibili opzioni dal menu a tendina" sqref="B7" xr:uid="{00000000-0002-0000-0300-000002000000}">
      <formula1>$G$5:$G$10</formula1>
    </dataValidation>
    <dataValidation type="list" allowBlank="1" showInputMessage="1" showErrorMessage="1" promptTitle="Criterio" prompt="Selezionare una delle possibili opzioni dal menu a tendina" sqref="B16" xr:uid="{00000000-0002-0000-0300-000003000000}">
      <formula1>$G$22:$G$25</formula1>
    </dataValidation>
    <dataValidation type="list" allowBlank="1" showInputMessage="1" showErrorMessage="1" promptTitle="Criterio" prompt="Selezionare una delle possibili opzioni dal menu a tendina" sqref="B19" xr:uid="{00000000-0002-0000-0300-000004000000}">
      <formula1>$G$27:$G$29</formula1>
    </dataValidation>
    <dataValidation type="list" allowBlank="1" showInputMessage="1" showErrorMessage="1" promptTitle="Criterio" prompt="Selezionare una delle possibili opzioni dal menu a tendina" sqref="B22" xr:uid="{00000000-0002-0000-0300-000005000000}">
      <formula1>$G$31:$G$36</formula1>
    </dataValidation>
    <dataValidation type="list" allowBlank="1" showInputMessage="1" showErrorMessage="1" promptTitle="Seleziona" prompt="Selezionare una delle possibili opzioni dal menu a tendina" sqref="F2" xr:uid="{00000000-0002-0000-0300-000006000000}">
      <formula1>$H$2:$H$3</formula1>
    </dataValidation>
    <dataValidation type="list" allowBlank="1" showInputMessage="1" showErrorMessage="1" promptTitle="Impatto" prompt="Selezionare una delle possibili opzioni dal menu a tendina" sqref="B29" xr:uid="{00000000-0002-0000-0300-000007000000}">
      <formula1>$G$38:$G$43</formula1>
    </dataValidation>
    <dataValidation type="list" allowBlank="1" showInputMessage="1" showErrorMessage="1" promptTitle="Impatto" prompt="Selezionare una delle possibili opzioni dal menu a tendina" sqref="B32" xr:uid="{00000000-0002-0000-0300-000008000000}">
      <formula1>$G$27:$G$29</formula1>
    </dataValidation>
    <dataValidation type="list" allowBlank="1" showInputMessage="1" showErrorMessage="1" promptTitle="Impatto" prompt="Selezionare una delle possibili opzioni dal menu a tendina" sqref="B35" xr:uid="{00000000-0002-0000-0300-000009000000}">
      <formula1>$G$45:$G$51</formula1>
    </dataValidation>
    <dataValidation type="list" allowBlank="1" showInputMessage="1" showErrorMessage="1" promptTitle="Impatto" prompt="Selezionare una delle possibili opzioni dal menu a tendina" sqref="B38" xr:uid="{00000000-0002-0000-0300-00000A000000}">
      <formula1>$G$53:$G$58</formula1>
    </dataValidation>
  </dataValidations>
  <hyperlinks>
    <hyperlink ref="D4:F4" location="'Indice Schede'!A1" display="Torna all'indice" xr:uid="{00000000-0004-0000-0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Schede'!B13,"non utilizzata")</f>
        <v>2</v>
      </c>
      <c r="D2" s="98" t="s">
        <v>74</v>
      </c>
      <c r="E2" s="99"/>
      <c r="F2" s="63" t="s">
        <v>30</v>
      </c>
      <c r="H2" t="s">
        <v>30</v>
      </c>
    </row>
    <row r="3" spans="1:8" ht="45" customHeight="1" thickBot="1" x14ac:dyDescent="0.3">
      <c r="A3" s="105" t="s">
        <v>2</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41</v>
      </c>
      <c r="G7" s="8" t="s">
        <v>39</v>
      </c>
      <c r="H7">
        <v>2</v>
      </c>
    </row>
    <row r="8" spans="1:8" ht="30" customHeight="1" thickBot="1" x14ac:dyDescent="0.3">
      <c r="A8" s="23" t="s">
        <v>43</v>
      </c>
      <c r="B8" s="22">
        <f>VLOOKUP(B7,G5:H10,2,FALSE)</f>
        <v>4</v>
      </c>
      <c r="G8" s="7" t="s">
        <v>40</v>
      </c>
      <c r="H8">
        <v>3</v>
      </c>
    </row>
    <row r="9" spans="1:8" ht="30" customHeight="1" thickBot="1" x14ac:dyDescent="0.3">
      <c r="A9" s="96" t="s">
        <v>44</v>
      </c>
      <c r="B9" s="97"/>
      <c r="G9" s="7" t="s">
        <v>41</v>
      </c>
      <c r="H9">
        <v>4</v>
      </c>
    </row>
    <row r="10" spans="1:8" ht="30" customHeight="1" thickBot="1" x14ac:dyDescent="0.3">
      <c r="A10" s="25" t="s">
        <v>45</v>
      </c>
      <c r="B10" s="62" t="s">
        <v>46</v>
      </c>
      <c r="G10" s="7" t="s">
        <v>42</v>
      </c>
      <c r="H10">
        <v>5</v>
      </c>
    </row>
    <row r="11" spans="1:8" ht="30" customHeight="1" thickBot="1" x14ac:dyDescent="0.3">
      <c r="A11" s="26" t="s">
        <v>43</v>
      </c>
      <c r="B11" s="22">
        <f>VLOOKUP(B10,G13:H15,2,FALSE)</f>
        <v>2</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56</v>
      </c>
    </row>
    <row r="17" spans="1:8" ht="30" customHeight="1" thickBot="1" x14ac:dyDescent="0.3">
      <c r="A17" s="15" t="s">
        <v>43</v>
      </c>
      <c r="B17" s="30">
        <f>VLOOKUP(B16,G22:H25,2,FALSE)</f>
        <v>3</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3" t="s">
        <v>112</v>
      </c>
      <c r="B46" s="111"/>
    </row>
    <row r="47" spans="1:8" ht="61.5" customHeight="1" thickBot="1" x14ac:dyDescent="0.3">
      <c r="A47" s="109" t="s">
        <v>177</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xr:uid="{00000000-0002-0000-0400-000000000000}">
      <formula1>$G$56:$G$61</formula1>
    </dataValidation>
    <dataValidation type="list" allowBlank="1" showInputMessage="1" showErrorMessage="1" promptTitle="Impatto" prompt="Selezionare una delle possibili opzioni dal menu a tendina" sqref="B35" xr:uid="{00000000-0002-0000-0400-000001000000}">
      <formula1>$G$48:$G$54</formula1>
    </dataValidation>
    <dataValidation type="list" allowBlank="1" showInputMessage="1" showErrorMessage="1" promptTitle="Impatto" prompt="Selezionare una delle possibili opzioni dal menu a tendina" sqref="B32" xr:uid="{00000000-0002-0000-0400-000002000000}">
      <formula1>$G$27:$G$29</formula1>
    </dataValidation>
    <dataValidation type="list" allowBlank="1" showInputMessage="1" showErrorMessage="1" promptTitle="Impatto" prompt="Selezionare una delle possibili opzioni dal menu a tendina" sqref="B29" xr:uid="{00000000-0002-0000-0400-000003000000}">
      <formula1>$G$38:$G$43</formula1>
    </dataValidation>
    <dataValidation type="list" allowBlank="1" showInputMessage="1" showErrorMessage="1" promptTitle="Seleziona" prompt="Selezionare una delle possibili opzioni dal menu a tendina" sqref="F2" xr:uid="{00000000-0002-0000-0400-000004000000}">
      <formula1>$H$2:$H$3</formula1>
    </dataValidation>
    <dataValidation type="list" allowBlank="1" showInputMessage="1" showErrorMessage="1" promptTitle="Criterio" prompt="Selezionare una delle possibili opzioni dal menu a tendina" sqref="B22" xr:uid="{00000000-0002-0000-0400-000005000000}">
      <formula1>$G$31:$G$36</formula1>
    </dataValidation>
    <dataValidation type="list" allowBlank="1" showInputMessage="1" showErrorMessage="1" promptTitle="Criterio" prompt="Selezionare una delle possibili opzioni dal menu a tendina" sqref="B19" xr:uid="{00000000-0002-0000-0400-000006000000}">
      <formula1>$G$27:$G$29</formula1>
    </dataValidation>
    <dataValidation type="list" allowBlank="1" showInputMessage="1" showErrorMessage="1" promptTitle="Criterio" prompt="Selezionare una delle possibili opzioni dal menu a tendina" sqref="B16" xr:uid="{00000000-0002-0000-0400-000007000000}">
      <formula1>$G$22:$G$25</formula1>
    </dataValidation>
    <dataValidation type="list" allowBlank="1" showInputMessage="1" showErrorMessage="1" promptTitle="Criterio" prompt="Selezionare una delle possibili opzioni dal menu a tendina" sqref="B7" xr:uid="{00000000-0002-0000-0400-000008000000}">
      <formula1>$G$5:$G$10</formula1>
    </dataValidation>
    <dataValidation type="list" allowBlank="1" showInputMessage="1" showErrorMessage="1" promptTitle="Criterio" prompt="Selezionare una delle possibili opzioni dal menu a tendina" sqref="B13" xr:uid="{00000000-0002-0000-0400-000009000000}">
      <formula1>$G$17:$G$20</formula1>
    </dataValidation>
    <dataValidation type="list" allowBlank="1" showInputMessage="1" showErrorMessage="1" promptTitle="Criterio" prompt="Selezionare una delle possibili opzioni dal menu a tendina" sqref="B10" xr:uid="{00000000-0002-0000-0400-00000A000000}">
      <formula1>$G$13:$G$15</formula1>
    </dataValidation>
  </dataValidations>
  <hyperlinks>
    <hyperlink ref="D4:F4" location="'Indice Schede'!A1" display="Torna all'indice" xr:uid="{00000000-0004-0000-0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8"/>
  <sheetViews>
    <sheetView topLeftCell="A37"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Schede'!B14,"non utilizzata")</f>
        <v>3</v>
      </c>
      <c r="D2" s="98" t="s">
        <v>74</v>
      </c>
      <c r="E2" s="99"/>
      <c r="F2" s="63" t="s">
        <v>30</v>
      </c>
      <c r="H2" t="s">
        <v>30</v>
      </c>
    </row>
    <row r="3" spans="1:8" ht="45" customHeight="1" thickBot="1" x14ac:dyDescent="0.3">
      <c r="A3" s="105" t="s">
        <v>3</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41</v>
      </c>
      <c r="G7" s="8" t="s">
        <v>39</v>
      </c>
      <c r="H7">
        <v>2</v>
      </c>
    </row>
    <row r="8" spans="1:8" ht="30" customHeight="1" thickBot="1" x14ac:dyDescent="0.3">
      <c r="A8" s="23" t="s">
        <v>43</v>
      </c>
      <c r="B8" s="22">
        <f>VLOOKUP(B7,G5:H10,2,FALSE)</f>
        <v>4</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57</v>
      </c>
    </row>
    <row r="17" spans="1:8" ht="30" customHeight="1" thickBot="1" x14ac:dyDescent="0.3">
      <c r="A17" s="15" t="s">
        <v>43</v>
      </c>
      <c r="B17" s="30">
        <f>VLOOKUP(B16,G22:H25,2,FALSE)</f>
        <v>5</v>
      </c>
      <c r="G17" s="7" t="s">
        <v>71</v>
      </c>
      <c r="H17" t="s">
        <v>70</v>
      </c>
    </row>
    <row r="18" spans="1:8" ht="30" customHeight="1" thickBot="1" x14ac:dyDescent="0.3">
      <c r="A18" s="96" t="s">
        <v>58</v>
      </c>
      <c r="B18" s="97"/>
      <c r="G18" s="11" t="s">
        <v>50</v>
      </c>
      <c r="H18">
        <v>1</v>
      </c>
    </row>
    <row r="19" spans="1:8" ht="30" customHeight="1" thickBot="1" x14ac:dyDescent="0.3">
      <c r="A19" s="29" t="s">
        <v>72</v>
      </c>
      <c r="B19" s="61" t="s">
        <v>60</v>
      </c>
      <c r="G19" s="11" t="s">
        <v>51</v>
      </c>
      <c r="H19">
        <v>3</v>
      </c>
    </row>
    <row r="20" spans="1:8" ht="30" customHeight="1" thickBot="1" x14ac:dyDescent="0.3">
      <c r="A20" s="15" t="s">
        <v>43</v>
      </c>
      <c r="B20" s="30">
        <f>VLOOKUP(B19,G27:H29,2,FALSE)</f>
        <v>5</v>
      </c>
      <c r="G20" s="11" t="s">
        <v>52</v>
      </c>
      <c r="H20">
        <v>5</v>
      </c>
    </row>
    <row r="21" spans="1:8" ht="30" customHeight="1" x14ac:dyDescent="0.25">
      <c r="A21" s="96" t="s">
        <v>61</v>
      </c>
      <c r="B21" s="97"/>
    </row>
    <row r="22" spans="1:8" ht="30" customHeight="1" thickBot="1" x14ac:dyDescent="0.3">
      <c r="A22" s="29" t="s">
        <v>62</v>
      </c>
      <c r="B22" s="61"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86</v>
      </c>
      <c r="G35" s="11" t="s">
        <v>66</v>
      </c>
      <c r="H35">
        <v>4</v>
      </c>
    </row>
    <row r="36" spans="1:8" ht="30" customHeight="1" thickBot="1" x14ac:dyDescent="0.3">
      <c r="A36" s="15" t="s">
        <v>43</v>
      </c>
      <c r="B36" s="30">
        <f>VLOOKUP(B35,G48:H54,2,FALSE)</f>
        <v>1</v>
      </c>
      <c r="G36" s="11" t="s">
        <v>67</v>
      </c>
      <c r="H36">
        <v>5</v>
      </c>
    </row>
    <row r="37" spans="1:8" ht="30" customHeight="1" x14ac:dyDescent="0.25">
      <c r="A37" s="96" t="s">
        <v>91</v>
      </c>
      <c r="B37" s="97"/>
    </row>
    <row r="38" spans="1:8" ht="30" customHeight="1" thickBot="1" x14ac:dyDescent="0.3">
      <c r="A38" s="29" t="s">
        <v>92</v>
      </c>
      <c r="B38" s="61"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5.25</v>
      </c>
    </row>
    <row r="45" spans="1:8" ht="30" customHeight="1" thickBot="1" x14ac:dyDescent="0.3">
      <c r="A45" s="34"/>
      <c r="B45" s="35"/>
    </row>
    <row r="46" spans="1:8" ht="30" customHeight="1" thickBot="1" x14ac:dyDescent="0.3">
      <c r="A46" s="103" t="s">
        <v>112</v>
      </c>
      <c r="B46" s="111"/>
    </row>
    <row r="47" spans="1:8" ht="81.75" customHeight="1" thickBot="1" x14ac:dyDescent="0.3">
      <c r="A47" s="109" t="s">
        <v>324</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Criterio" prompt="Selezionare una delle possibili opzioni dal menu a tendina" sqref="B10" xr:uid="{00000000-0002-0000-0500-000000000000}">
      <formula1>$G$13:$G$15</formula1>
    </dataValidation>
    <dataValidation type="list" allowBlank="1" showInputMessage="1" showErrorMessage="1" promptTitle="Criterio" prompt="Selezionare una delle possibili opzioni dal menu a tendina" sqref="B13" xr:uid="{00000000-0002-0000-0500-000001000000}">
      <formula1>$G$17:$G$20</formula1>
    </dataValidation>
    <dataValidation type="list" allowBlank="1" showInputMessage="1" showErrorMessage="1" promptTitle="Criterio" prompt="Selezionare una delle possibili opzioni dal menu a tendina" sqref="B7" xr:uid="{00000000-0002-0000-0500-000002000000}">
      <formula1>$G$5:$G$10</formula1>
    </dataValidation>
    <dataValidation type="list" allowBlank="1" showInputMessage="1" showErrorMessage="1" promptTitle="Criterio" prompt="Selezionare una delle possibili opzioni dal menu a tendina" sqref="B16" xr:uid="{00000000-0002-0000-0500-000003000000}">
      <formula1>$G$22:$G$25</formula1>
    </dataValidation>
    <dataValidation type="list" allowBlank="1" showInputMessage="1" showErrorMessage="1" promptTitle="Criterio" prompt="Selezionare una delle possibili opzioni dal menu a tendina" sqref="B19" xr:uid="{00000000-0002-0000-0500-000004000000}">
      <formula1>$G$27:$G$29</formula1>
    </dataValidation>
    <dataValidation type="list" allowBlank="1" showInputMessage="1" showErrorMessage="1" promptTitle="Criterio" prompt="Selezionare una delle possibili opzioni dal menu a tendina" sqref="B22" xr:uid="{00000000-0002-0000-0500-000005000000}">
      <formula1>$G$31:$G$36</formula1>
    </dataValidation>
    <dataValidation type="list" allowBlank="1" showInputMessage="1" showErrorMessage="1" promptTitle="Seleziona" prompt="Selezionare una delle possibili opzioni dal menu a tendina" sqref="F2" xr:uid="{00000000-0002-0000-0500-000006000000}">
      <formula1>$H$2:$H$3</formula1>
    </dataValidation>
    <dataValidation type="list" allowBlank="1" showInputMessage="1" showErrorMessage="1" promptTitle="Impatto" prompt="Selezionare una delle possibili opzioni dal menu a tendina" sqref="B29" xr:uid="{00000000-0002-0000-0500-000007000000}">
      <formula1>$G$38:$G$43</formula1>
    </dataValidation>
    <dataValidation type="list" allowBlank="1" showInputMessage="1" showErrorMessage="1" promptTitle="Impatto" prompt="Selezionare una delle possibili opzioni dal menu a tendina" sqref="B32" xr:uid="{00000000-0002-0000-0500-000008000000}">
      <formula1>$G$27:$G$29</formula1>
    </dataValidation>
    <dataValidation type="list" allowBlank="1" showInputMessage="1" showErrorMessage="1" promptTitle="Impatto" prompt="Selezionare una delle possibili opzioni dal menu a tendina" sqref="B35" xr:uid="{00000000-0002-0000-0500-000009000000}">
      <formula1>$G$48:$G$54</formula1>
    </dataValidation>
    <dataValidation type="list" allowBlank="1" showInputMessage="1" showErrorMessage="1" promptTitle="Impatto" prompt="Selezionare una delle possibili opzioni dal menu a tendina" sqref="B38" xr:uid="{00000000-0002-0000-0500-00000A000000}">
      <formula1>$G$56:$G$61</formula1>
    </dataValidation>
  </dataValidations>
  <hyperlinks>
    <hyperlink ref="D4:F4" location="'Indice Schede'!A1" display="Torna all'indice" xr:uid="{00000000-0004-0000-0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8"/>
  <sheetViews>
    <sheetView topLeftCell="A37" zoomScaleSheetLayoutView="100" workbookViewId="0">
      <selection activeCell="A55" sqref="A55"/>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Schede'!B15,"non utilizzata")</f>
        <v>4</v>
      </c>
      <c r="D2" s="98" t="s">
        <v>74</v>
      </c>
      <c r="E2" s="99"/>
      <c r="F2" s="63" t="s">
        <v>30</v>
      </c>
      <c r="H2" t="s">
        <v>30</v>
      </c>
    </row>
    <row r="3" spans="1:8" ht="45" customHeight="1" thickBot="1" x14ac:dyDescent="0.3">
      <c r="A3" s="105" t="s">
        <v>4</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38</v>
      </c>
      <c r="G7" s="8" t="s">
        <v>39</v>
      </c>
      <c r="H7">
        <v>2</v>
      </c>
    </row>
    <row r="8" spans="1:8" ht="30" customHeight="1" thickBot="1" x14ac:dyDescent="0.3">
      <c r="A8" s="23" t="s">
        <v>43</v>
      </c>
      <c r="B8" s="22">
        <f>VLOOKUP(B7,G5:H10,2,FALSE)</f>
        <v>1</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57</v>
      </c>
    </row>
    <row r="17" spans="1:8" ht="30" customHeight="1" thickBot="1" x14ac:dyDescent="0.3">
      <c r="A17" s="15" t="s">
        <v>43</v>
      </c>
      <c r="B17" s="30">
        <f>VLOOKUP(B16,G22:H25,2,FALSE)</f>
        <v>5</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2.3333333333333335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2.916666666666667</v>
      </c>
    </row>
    <row r="45" spans="1:8" ht="30" customHeight="1" thickBot="1" x14ac:dyDescent="0.3">
      <c r="A45" s="34"/>
      <c r="B45" s="35"/>
    </row>
    <row r="46" spans="1:8" ht="30" customHeight="1" thickBot="1" x14ac:dyDescent="0.3">
      <c r="A46" s="103" t="s">
        <v>112</v>
      </c>
      <c r="B46" s="111"/>
    </row>
    <row r="47" spans="1:8" s="5" customFormat="1" ht="78.75" customHeight="1" thickBot="1" x14ac:dyDescent="0.3">
      <c r="A47" s="109" t="s">
        <v>327</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xr:uid="{00000000-0002-0000-0600-000000000000}">
      <formula1>$G$56:$G$61</formula1>
    </dataValidation>
    <dataValidation type="list" allowBlank="1" showInputMessage="1" showErrorMessage="1" promptTitle="Impatto" prompt="Selezionare una delle possibili opzioni dal menu a tendina" sqref="B35" xr:uid="{00000000-0002-0000-0600-000001000000}">
      <formula1>$G$48:$G$54</formula1>
    </dataValidation>
    <dataValidation type="list" allowBlank="1" showInputMessage="1" showErrorMessage="1" promptTitle="Impatto" prompt="Selezionare una delle possibili opzioni dal menu a tendina" sqref="B32" xr:uid="{00000000-0002-0000-0600-000002000000}">
      <formula1>$G$27:$G$29</formula1>
    </dataValidation>
    <dataValidation type="list" allowBlank="1" showInputMessage="1" showErrorMessage="1" promptTitle="Impatto" prompt="Selezionare una delle possibili opzioni dal menu a tendina" sqref="B29" xr:uid="{00000000-0002-0000-0600-000003000000}">
      <formula1>$G$38:$G$43</formula1>
    </dataValidation>
    <dataValidation type="list" allowBlank="1" showInputMessage="1" showErrorMessage="1" promptTitle="Seleziona" prompt="Selezionare una delle possibili opzioni dal menu a tendina" sqref="F2" xr:uid="{00000000-0002-0000-0600-000004000000}">
      <formula1>$H$2:$H$3</formula1>
    </dataValidation>
    <dataValidation type="list" allowBlank="1" showInputMessage="1" showErrorMessage="1" promptTitle="Criterio" prompt="Selezionare una delle possibili opzioni dal menu a tendina" sqref="B22" xr:uid="{00000000-0002-0000-0600-000005000000}">
      <formula1>$G$31:$G$36</formula1>
    </dataValidation>
    <dataValidation type="list" allowBlank="1" showInputMessage="1" showErrorMessage="1" promptTitle="Criterio" prompt="Selezionare una delle possibili opzioni dal menu a tendina" sqref="B19" xr:uid="{00000000-0002-0000-0600-000006000000}">
      <formula1>$G$27:$G$29</formula1>
    </dataValidation>
    <dataValidation type="list" allowBlank="1" showInputMessage="1" showErrorMessage="1" promptTitle="Criterio" prompt="Selezionare una delle possibili opzioni dal menu a tendina" sqref="B16" xr:uid="{00000000-0002-0000-0600-000007000000}">
      <formula1>$G$22:$G$25</formula1>
    </dataValidation>
    <dataValidation type="list" allowBlank="1" showInputMessage="1" showErrorMessage="1" promptTitle="Criterio" prompt="Selezionare una delle possibili opzioni dal menu a tendina" sqref="B7" xr:uid="{00000000-0002-0000-0600-000008000000}">
      <formula1>$G$5:$G$10</formula1>
    </dataValidation>
    <dataValidation type="list" allowBlank="1" showInputMessage="1" showErrorMessage="1" promptTitle="Criterio" prompt="Selezionare una delle possibili opzioni dal menu a tendina" sqref="B13" xr:uid="{00000000-0002-0000-0600-000009000000}">
      <formula1>$G$17:$G$20</formula1>
    </dataValidation>
    <dataValidation type="list" allowBlank="1" showInputMessage="1" showErrorMessage="1" promptTitle="Criterio" prompt="Selezionare una delle possibili opzioni dal menu a tendina" sqref="B10" xr:uid="{00000000-0002-0000-0600-00000A000000}">
      <formula1>$G$13:$G$15</formula1>
    </dataValidation>
  </dataValidations>
  <hyperlinks>
    <hyperlink ref="D4:F4" location="'Indice Schede'!A1" display="Torna all'indice" xr:uid="{00000000-0004-0000-0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8"/>
  <sheetViews>
    <sheetView topLeftCell="A43"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Schede'!B16,"non utilizzata")</f>
        <v>5</v>
      </c>
      <c r="D2" s="98" t="s">
        <v>74</v>
      </c>
      <c r="E2" s="99"/>
      <c r="F2" s="63" t="s">
        <v>30</v>
      </c>
      <c r="H2" t="s">
        <v>30</v>
      </c>
    </row>
    <row r="3" spans="1:8" ht="45" customHeight="1" thickBot="1" x14ac:dyDescent="0.3">
      <c r="A3" s="105" t="s">
        <v>5</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41</v>
      </c>
      <c r="G7" s="8" t="s">
        <v>39</v>
      </c>
      <c r="H7">
        <v>2</v>
      </c>
    </row>
    <row r="8" spans="1:8" ht="30" customHeight="1" thickBot="1" x14ac:dyDescent="0.3">
      <c r="A8" s="23" t="s">
        <v>43</v>
      </c>
      <c r="B8" s="22">
        <f>VLOOKUP(B7,G5:H10,2,FALSE)</f>
        <v>4</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57</v>
      </c>
    </row>
    <row r="17" spans="1:8" ht="30" customHeight="1" thickBot="1" x14ac:dyDescent="0.3">
      <c r="A17" s="15" t="s">
        <v>43</v>
      </c>
      <c r="B17" s="30">
        <f>VLOOKUP(B16,G22:H25,2,FALSE)</f>
        <v>5</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86</v>
      </c>
      <c r="G35" s="11" t="s">
        <v>66</v>
      </c>
      <c r="H35">
        <v>4</v>
      </c>
    </row>
    <row r="36" spans="1:8" ht="30" customHeight="1" thickBot="1" x14ac:dyDescent="0.3">
      <c r="A36" s="15" t="s">
        <v>43</v>
      </c>
      <c r="B36" s="30">
        <f>VLOOKUP(B35,G48:H54,2,FALSE)</f>
        <v>1</v>
      </c>
      <c r="G36" s="11" t="s">
        <v>67</v>
      </c>
      <c r="H36">
        <v>5</v>
      </c>
    </row>
    <row r="37" spans="1:8" ht="30" customHeight="1" x14ac:dyDescent="0.25">
      <c r="A37" s="96" t="s">
        <v>91</v>
      </c>
      <c r="B37" s="97"/>
    </row>
    <row r="38" spans="1:8" ht="30" customHeight="1" thickBot="1" x14ac:dyDescent="0.3">
      <c r="A38" s="29" t="s">
        <v>92</v>
      </c>
      <c r="B38" s="61"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4.25</v>
      </c>
    </row>
    <row r="45" spans="1:8" ht="30" customHeight="1" thickBot="1" x14ac:dyDescent="0.3">
      <c r="A45" s="34"/>
      <c r="B45" s="35"/>
    </row>
    <row r="46" spans="1:8" ht="30" customHeight="1" thickBot="1" x14ac:dyDescent="0.3">
      <c r="A46" s="103" t="s">
        <v>112</v>
      </c>
      <c r="B46" s="111"/>
    </row>
    <row r="47" spans="1:8" ht="80.25" customHeight="1" thickBot="1" x14ac:dyDescent="0.3">
      <c r="A47" s="109" t="s">
        <v>328</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F00-000000000000}">
      <formula1>$G$13:$G$15</formula1>
    </dataValidation>
    <dataValidation type="list" allowBlank="1" showInputMessage="1" showErrorMessage="1" promptTitle="Criterio" prompt="Selezionare una delle possibili opzioni dal menu a tendina" sqref="B13" xr:uid="{00000000-0002-0000-0F00-000001000000}">
      <formula1>$G$17:$G$20</formula1>
    </dataValidation>
    <dataValidation type="list" allowBlank="1" showInputMessage="1" showErrorMessage="1" promptTitle="Criterio" prompt="Selezionare una delle possibili opzioni dal menu a tendina" sqref="B7" xr:uid="{00000000-0002-0000-0F00-000002000000}">
      <formula1>$G$5:$G$10</formula1>
    </dataValidation>
    <dataValidation type="list" allowBlank="1" showInputMessage="1" showErrorMessage="1" promptTitle="Criterio" prompt="Selezionare una delle possibili opzioni dal menu a tendina" sqref="B16" xr:uid="{00000000-0002-0000-0F00-000003000000}">
      <formula1>$G$22:$G$25</formula1>
    </dataValidation>
    <dataValidation type="list" allowBlank="1" showInputMessage="1" showErrorMessage="1" promptTitle="Criterio" prompt="Selezionare una delle possibili opzioni dal menu a tendina" sqref="B19" xr:uid="{00000000-0002-0000-0F00-000004000000}">
      <formula1>$G$27:$G$29</formula1>
    </dataValidation>
    <dataValidation type="list" allowBlank="1" showInputMessage="1" showErrorMessage="1" promptTitle="Criterio" prompt="Selezionare una delle possibili opzioni dal menu a tendina" sqref="B22" xr:uid="{00000000-0002-0000-0F00-000005000000}">
      <formula1>$G$31:$G$36</formula1>
    </dataValidation>
    <dataValidation type="list" allowBlank="1" showInputMessage="1" showErrorMessage="1" promptTitle="Seleziona" prompt="Selezionare una delle possibili opzioni dal menu a tendina" sqref="F2" xr:uid="{00000000-0002-0000-0F00-000006000000}">
      <formula1>$H$2:$H$3</formula1>
    </dataValidation>
    <dataValidation type="list" allowBlank="1" showInputMessage="1" showErrorMessage="1" promptTitle="Impatto" prompt="Selezionare una delle possibili opzioni dal menu a tendina" sqref="B29" xr:uid="{00000000-0002-0000-0F00-000007000000}">
      <formula1>$G$38:$G$43</formula1>
    </dataValidation>
    <dataValidation type="list" allowBlank="1" showInputMessage="1" showErrorMessage="1" promptTitle="Impatto" prompt="Selezionare una delle possibili opzioni dal menu a tendina" sqref="B32" xr:uid="{00000000-0002-0000-0F00-000008000000}">
      <formula1>$G$27:$G$29</formula1>
    </dataValidation>
    <dataValidation type="list" allowBlank="1" showInputMessage="1" showErrorMessage="1" promptTitle="Impatto" prompt="Selezionare una delle possibili opzioni dal menu a tendina" sqref="B35" xr:uid="{00000000-0002-0000-0F00-000009000000}">
      <formula1>$G$48:$G$54</formula1>
    </dataValidation>
    <dataValidation type="list" allowBlank="1" showInputMessage="1" showErrorMessage="1" promptTitle="Impatto" prompt="Selezionare una delle possibili opzioni dal menu a tendina" sqref="B38" xr:uid="{00000000-0002-0000-0F00-00000A000000}">
      <formula1>$G$56:$G$61</formula1>
    </dataValidation>
  </dataValidations>
  <hyperlinks>
    <hyperlink ref="D4:F4" location="'Indice Schede'!A1" display="Torna all'indice" xr:uid="{00000000-0004-0000-0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68"/>
  <sheetViews>
    <sheetView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Schede'!B17,"non utilizzata")</f>
        <v>6</v>
      </c>
      <c r="D2" s="98" t="s">
        <v>74</v>
      </c>
      <c r="E2" s="99"/>
      <c r="F2" s="63" t="s">
        <v>30</v>
      </c>
      <c r="H2" t="s">
        <v>30</v>
      </c>
    </row>
    <row r="3" spans="1:8" ht="45" customHeight="1" thickBot="1" x14ac:dyDescent="0.3">
      <c r="A3" s="105" t="s">
        <v>113</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38</v>
      </c>
      <c r="G7" s="8" t="s">
        <v>39</v>
      </c>
      <c r="H7">
        <v>2</v>
      </c>
    </row>
    <row r="8" spans="1:8" ht="30" customHeight="1" thickBot="1" x14ac:dyDescent="0.3">
      <c r="A8" s="23" t="s">
        <v>43</v>
      </c>
      <c r="B8" s="22">
        <f>VLOOKUP(B7,G5:H10,2,FALSE)</f>
        <v>1</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57</v>
      </c>
    </row>
    <row r="17" spans="1:8" ht="30" customHeight="1" thickBot="1" x14ac:dyDescent="0.3">
      <c r="A17" s="15" t="s">
        <v>43</v>
      </c>
      <c r="B17" s="30">
        <f>VLOOKUP(B16,G22:H25,2,FALSE)</f>
        <v>5</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2.3333333333333335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2.916666666666667</v>
      </c>
    </row>
    <row r="45" spans="1:8" ht="30" customHeight="1" thickBot="1" x14ac:dyDescent="0.3">
      <c r="A45" s="34"/>
      <c r="B45" s="35"/>
    </row>
    <row r="46" spans="1:8" ht="30" customHeight="1" thickBot="1" x14ac:dyDescent="0.3">
      <c r="A46" s="103" t="s">
        <v>112</v>
      </c>
      <c r="B46" s="111"/>
    </row>
    <row r="47" spans="1:8" ht="55.5" customHeight="1" thickBot="1" x14ac:dyDescent="0.3">
      <c r="A47" s="109" t="s">
        <v>179</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000-000000000000}">
      <formula1>$G$56:$G$61</formula1>
    </dataValidation>
    <dataValidation type="list" allowBlank="1" showInputMessage="1" showErrorMessage="1" promptTitle="Impatto" prompt="Selezionare una delle possibili opzioni dal menu a tendina" sqref="B35" xr:uid="{00000000-0002-0000-1000-000001000000}">
      <formula1>$G$48:$G$54</formula1>
    </dataValidation>
    <dataValidation type="list" allowBlank="1" showInputMessage="1" showErrorMessage="1" promptTitle="Impatto" prompt="Selezionare una delle possibili opzioni dal menu a tendina" sqref="B32" xr:uid="{00000000-0002-0000-1000-000002000000}">
      <formula1>$G$27:$G$29</formula1>
    </dataValidation>
    <dataValidation type="list" allowBlank="1" showInputMessage="1" showErrorMessage="1" promptTitle="Impatto" prompt="Selezionare una delle possibili opzioni dal menu a tendina" sqref="B29" xr:uid="{00000000-0002-0000-1000-000003000000}">
      <formula1>$G$38:$G$43</formula1>
    </dataValidation>
    <dataValidation type="list" allowBlank="1" showInputMessage="1" showErrorMessage="1" promptTitle="Seleziona" prompt="Selezionare una delle possibili opzioni dal menu a tendina" sqref="F2" xr:uid="{00000000-0002-0000-1000-000004000000}">
      <formula1>$H$2:$H$3</formula1>
    </dataValidation>
    <dataValidation type="list" allowBlank="1" showInputMessage="1" showErrorMessage="1" promptTitle="Criterio" prompt="Selezionare una delle possibili opzioni dal menu a tendina" sqref="B22" xr:uid="{00000000-0002-0000-1000-000005000000}">
      <formula1>$G$31:$G$36</formula1>
    </dataValidation>
    <dataValidation type="list" allowBlank="1" showInputMessage="1" showErrorMessage="1" promptTitle="Criterio" prompt="Selezionare una delle possibili opzioni dal menu a tendina" sqref="B19" xr:uid="{00000000-0002-0000-1000-000006000000}">
      <formula1>$G$27:$G$29</formula1>
    </dataValidation>
    <dataValidation type="list" allowBlank="1" showInputMessage="1" showErrorMessage="1" promptTitle="Criterio" prompt="Selezionare una delle possibili opzioni dal menu a tendina" sqref="B16" xr:uid="{00000000-0002-0000-1000-000007000000}">
      <formula1>$G$22:$G$25</formula1>
    </dataValidation>
    <dataValidation type="list" allowBlank="1" showInputMessage="1" showErrorMessage="1" promptTitle="Criterio" prompt="Selezionare una delle possibili opzioni dal menu a tendina" sqref="B7" xr:uid="{00000000-0002-0000-1000-000008000000}">
      <formula1>$G$5:$G$10</formula1>
    </dataValidation>
    <dataValidation type="list" allowBlank="1" showInputMessage="1" showErrorMessage="1" promptTitle="Criterio" prompt="Selezionare una delle possibili opzioni dal menu a tendina" sqref="B13" xr:uid="{00000000-0002-0000-1000-000009000000}">
      <formula1>$G$17:$G$20</formula1>
    </dataValidation>
    <dataValidation type="list" allowBlank="1" showInputMessage="1" showErrorMessage="1" promptTitle="Criterio" prompt="Selezionare una delle possibili opzioni dal menu a tendina" sqref="B10" xr:uid="{00000000-0002-0000-1000-00000A000000}">
      <formula1>$G$13:$G$15</formula1>
    </dataValidation>
  </dataValidations>
  <hyperlinks>
    <hyperlink ref="D4:F4" location="'Indice Schede'!A1" display="Torna all'indice" xr:uid="{00000000-0004-0000-1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68"/>
  <sheetViews>
    <sheetView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Schede'!B18,"non utilizzata")</f>
        <v>7</v>
      </c>
      <c r="D2" s="98" t="s">
        <v>74</v>
      </c>
      <c r="E2" s="99"/>
      <c r="F2" s="63" t="s">
        <v>30</v>
      </c>
      <c r="H2" t="s">
        <v>30</v>
      </c>
    </row>
    <row r="3" spans="1:8" ht="45" customHeight="1" thickBot="1" x14ac:dyDescent="0.3">
      <c r="A3" s="105" t="s">
        <v>6</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40</v>
      </c>
      <c r="G7" s="8" t="s">
        <v>39</v>
      </c>
      <c r="H7">
        <v>2</v>
      </c>
    </row>
    <row r="8" spans="1:8" ht="30" customHeight="1" thickBot="1" x14ac:dyDescent="0.3">
      <c r="A8" s="23" t="s">
        <v>43</v>
      </c>
      <c r="B8" s="22">
        <f>VLOOKUP(B7,G5:H10,2,FALSE)</f>
        <v>3</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96" t="s">
        <v>53</v>
      </c>
      <c r="B15" s="97"/>
      <c r="G15" s="7" t="s">
        <v>47</v>
      </c>
      <c r="H15">
        <v>5</v>
      </c>
    </row>
    <row r="16" spans="1:8" ht="39" customHeight="1" x14ac:dyDescent="0.25">
      <c r="A16" s="28" t="s">
        <v>54</v>
      </c>
      <c r="B16" s="61" t="s">
        <v>57</v>
      </c>
    </row>
    <row r="17" spans="1:8" ht="30" customHeight="1" thickBot="1" x14ac:dyDescent="0.3">
      <c r="A17" s="15" t="s">
        <v>43</v>
      </c>
      <c r="B17" s="30">
        <f>VLOOKUP(B16,G22:H25,2,FALSE)</f>
        <v>5</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3" t="s">
        <v>112</v>
      </c>
      <c r="B46" s="111"/>
    </row>
    <row r="47" spans="1:8" ht="63.75" customHeight="1" thickBot="1" x14ac:dyDescent="0.3">
      <c r="A47" s="109" t="s">
        <v>180</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100-000000000000}">
      <formula1>$G$13:$G$15</formula1>
    </dataValidation>
    <dataValidation type="list" allowBlank="1" showInputMessage="1" showErrorMessage="1" promptTitle="Criterio" prompt="Selezionare una delle possibili opzioni dal menu a tendina" sqref="B13" xr:uid="{00000000-0002-0000-1100-000001000000}">
      <formula1>$G$17:$G$20</formula1>
    </dataValidation>
    <dataValidation type="list" allowBlank="1" showInputMessage="1" showErrorMessage="1" promptTitle="Criterio" prompt="Selezionare una delle possibili opzioni dal menu a tendina" sqref="B7" xr:uid="{00000000-0002-0000-1100-000002000000}">
      <formula1>$G$5:$G$10</formula1>
    </dataValidation>
    <dataValidation type="list" allowBlank="1" showInputMessage="1" showErrorMessage="1" promptTitle="Criterio" prompt="Selezionare una delle possibili opzioni dal menu a tendina" sqref="B16" xr:uid="{00000000-0002-0000-1100-000003000000}">
      <formula1>$G$22:$G$25</formula1>
    </dataValidation>
    <dataValidation type="list" allowBlank="1" showInputMessage="1" showErrorMessage="1" promptTitle="Criterio" prompt="Selezionare una delle possibili opzioni dal menu a tendina" sqref="B19" xr:uid="{00000000-0002-0000-1100-000004000000}">
      <formula1>$G$27:$G$29</formula1>
    </dataValidation>
    <dataValidation type="list" allowBlank="1" showInputMessage="1" showErrorMessage="1" promptTitle="Criterio" prompt="Selezionare una delle possibili opzioni dal menu a tendina" sqref="B22" xr:uid="{00000000-0002-0000-1100-000005000000}">
      <formula1>$G$31:$G$36</formula1>
    </dataValidation>
    <dataValidation type="list" allowBlank="1" showInputMessage="1" showErrorMessage="1" promptTitle="Seleziona" prompt="Selezionare una delle possibili opzioni dal menu a tendina" sqref="F2" xr:uid="{00000000-0002-0000-1100-000006000000}">
      <formula1>$H$2:$H$3</formula1>
    </dataValidation>
    <dataValidation type="list" allowBlank="1" showInputMessage="1" showErrorMessage="1" promptTitle="Impatto" prompt="Selezionare una delle possibili opzioni dal menu a tendina" sqref="B29" xr:uid="{00000000-0002-0000-1100-000007000000}">
      <formula1>$G$38:$G$43</formula1>
    </dataValidation>
    <dataValidation type="list" allowBlank="1" showInputMessage="1" showErrorMessage="1" promptTitle="Impatto" prompt="Selezionare una delle possibili opzioni dal menu a tendina" sqref="B32" xr:uid="{00000000-0002-0000-1100-000008000000}">
      <formula1>$G$27:$G$29</formula1>
    </dataValidation>
    <dataValidation type="list" allowBlank="1" showInputMessage="1" showErrorMessage="1" promptTitle="Impatto" prompt="Selezionare una delle possibili opzioni dal menu a tendina" sqref="B35" xr:uid="{00000000-0002-0000-1100-000009000000}">
      <formula1>$G$48:$G$54</formula1>
    </dataValidation>
    <dataValidation type="list" allowBlank="1" showInputMessage="1" showErrorMessage="1" promptTitle="Impatto" prompt="Selezionare una delle possibili opzioni dal menu a tendina" sqref="B38" xr:uid="{00000000-0002-0000-1100-00000A000000}">
      <formula1>$G$56:$G$61</formula1>
    </dataValidation>
  </dataValidations>
  <hyperlinks>
    <hyperlink ref="D4:F4" location="'Indice Schede'!A1" display="Torna all'indice" xr:uid="{00000000-0004-0000-1100-000000000000}"/>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8"/>
  <sheetViews>
    <sheetView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Schede'!B19,"non utilizzata")</f>
        <v>8</v>
      </c>
      <c r="D2" s="98" t="s">
        <v>74</v>
      </c>
      <c r="E2" s="99"/>
      <c r="F2" s="63" t="s">
        <v>30</v>
      </c>
      <c r="H2" t="s">
        <v>30</v>
      </c>
    </row>
    <row r="3" spans="1:8" ht="45" customHeight="1" thickBot="1" x14ac:dyDescent="0.3">
      <c r="A3" s="105" t="s">
        <v>114</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41</v>
      </c>
      <c r="G7" s="8" t="s">
        <v>39</v>
      </c>
      <c r="H7">
        <v>2</v>
      </c>
    </row>
    <row r="8" spans="1:8" ht="30" customHeight="1" thickBot="1" x14ac:dyDescent="0.3">
      <c r="A8" s="23" t="s">
        <v>43</v>
      </c>
      <c r="B8" s="22">
        <f>VLOOKUP(B7,G5:H10,2,FALSE)</f>
        <v>4</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56</v>
      </c>
    </row>
    <row r="17" spans="1:8" ht="30" customHeight="1" thickBot="1" x14ac:dyDescent="0.3">
      <c r="A17" s="15" t="s">
        <v>43</v>
      </c>
      <c r="B17" s="30">
        <f>VLOOKUP(B16,G22:H25,2,FALSE)</f>
        <v>3</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86</v>
      </c>
      <c r="G35" s="11" t="s">
        <v>66</v>
      </c>
      <c r="H35">
        <v>4</v>
      </c>
    </row>
    <row r="36" spans="1:8" ht="30" customHeight="1" thickBot="1" x14ac:dyDescent="0.3">
      <c r="A36" s="15" t="s">
        <v>43</v>
      </c>
      <c r="B36" s="30">
        <f>VLOOKUP(B35,G48:H54,2,FALSE)</f>
        <v>1</v>
      </c>
      <c r="G36" s="11" t="s">
        <v>67</v>
      </c>
      <c r="H36">
        <v>5</v>
      </c>
    </row>
    <row r="37" spans="1:8" ht="30" customHeight="1" x14ac:dyDescent="0.25">
      <c r="A37" s="96" t="s">
        <v>91</v>
      </c>
      <c r="B37" s="97"/>
    </row>
    <row r="38" spans="1:8" ht="30" customHeight="1" thickBot="1" x14ac:dyDescent="0.3">
      <c r="A38" s="29" t="s">
        <v>92</v>
      </c>
      <c r="B38" s="61"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3" t="s">
        <v>112</v>
      </c>
      <c r="B46" s="111"/>
    </row>
    <row r="47" spans="1:8" ht="80.25" customHeight="1" thickBot="1" x14ac:dyDescent="0.3">
      <c r="A47" s="109" t="s">
        <v>181</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200-000000000000}">
      <formula1>$G$56:$G$61</formula1>
    </dataValidation>
    <dataValidation type="list" allowBlank="1" showInputMessage="1" showErrorMessage="1" promptTitle="Impatto" prompt="Selezionare una delle possibili opzioni dal menu a tendina" sqref="B35" xr:uid="{00000000-0002-0000-1200-000001000000}">
      <formula1>$G$48:$G$54</formula1>
    </dataValidation>
    <dataValidation type="list" allowBlank="1" showInputMessage="1" showErrorMessage="1" promptTitle="Impatto" prompt="Selezionare una delle possibili opzioni dal menu a tendina" sqref="B32" xr:uid="{00000000-0002-0000-1200-000002000000}">
      <formula1>$G$27:$G$29</formula1>
    </dataValidation>
    <dataValidation type="list" allowBlank="1" showInputMessage="1" showErrorMessage="1" promptTitle="Impatto" prompt="Selezionare una delle possibili opzioni dal menu a tendina" sqref="B29" xr:uid="{00000000-0002-0000-1200-000003000000}">
      <formula1>$G$38:$G$43</formula1>
    </dataValidation>
    <dataValidation type="list" allowBlank="1" showInputMessage="1" showErrorMessage="1" promptTitle="Seleziona" prompt="Selezionare una delle possibili opzioni dal menu a tendina" sqref="F2" xr:uid="{00000000-0002-0000-1200-000004000000}">
      <formula1>$H$2:$H$3</formula1>
    </dataValidation>
    <dataValidation type="list" allowBlank="1" showInputMessage="1" showErrorMessage="1" promptTitle="Criterio" prompt="Selezionare una delle possibili opzioni dal menu a tendina" sqref="B22" xr:uid="{00000000-0002-0000-1200-000005000000}">
      <formula1>$G$31:$G$36</formula1>
    </dataValidation>
    <dataValidation type="list" allowBlank="1" showInputMessage="1" showErrorMessage="1" promptTitle="Criterio" prompt="Selezionare una delle possibili opzioni dal menu a tendina" sqref="B19" xr:uid="{00000000-0002-0000-1200-000006000000}">
      <formula1>$G$27:$G$29</formula1>
    </dataValidation>
    <dataValidation type="list" allowBlank="1" showInputMessage="1" showErrorMessage="1" promptTitle="Criterio" prompt="Selezionare una delle possibili opzioni dal menu a tendina" sqref="B16" xr:uid="{00000000-0002-0000-1200-000007000000}">
      <formula1>$G$22:$G$25</formula1>
    </dataValidation>
    <dataValidation type="list" allowBlank="1" showInputMessage="1" showErrorMessage="1" promptTitle="Criterio" prompt="Selezionare una delle possibili opzioni dal menu a tendina" sqref="B7" xr:uid="{00000000-0002-0000-1200-000008000000}">
      <formula1>$G$5:$G$10</formula1>
    </dataValidation>
    <dataValidation type="list" allowBlank="1" showInputMessage="1" showErrorMessage="1" promptTitle="Criterio" prompt="Selezionare una delle possibili opzioni dal menu a tendina" sqref="B13" xr:uid="{00000000-0002-0000-1200-000009000000}">
      <formula1>$G$17:$G$20</formula1>
    </dataValidation>
    <dataValidation type="list" allowBlank="1" showInputMessage="1" showErrorMessage="1" promptTitle="Criterio" prompt="Selezionare una delle possibili opzioni dal menu a tendina" sqref="B10" xr:uid="{00000000-0002-0000-1200-00000A000000}">
      <formula1>$G$13:$G$15</formula1>
    </dataValidation>
  </dataValidations>
  <hyperlinks>
    <hyperlink ref="D4:F4" location="'Indice Schede'!A1" display="Torna all'indice" xr:uid="{00000000-0004-0000-1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8"/>
  <sheetViews>
    <sheetView zoomScaleSheetLayoutView="100" workbookViewId="0">
      <selection activeCell="J9" sqref="J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Schede'!B20,"non utilizzata")</f>
        <v>9</v>
      </c>
      <c r="D2" s="98" t="s">
        <v>74</v>
      </c>
      <c r="E2" s="99"/>
      <c r="F2" s="63" t="s">
        <v>30</v>
      </c>
      <c r="H2" t="s">
        <v>30</v>
      </c>
    </row>
    <row r="3" spans="1:8" ht="45" customHeight="1" thickBot="1" x14ac:dyDescent="0.3">
      <c r="A3" s="105" t="s">
        <v>7</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42</v>
      </c>
      <c r="G7" s="8" t="s">
        <v>39</v>
      </c>
      <c r="H7">
        <v>2</v>
      </c>
    </row>
    <row r="8" spans="1:8" ht="30" customHeight="1" thickBot="1" x14ac:dyDescent="0.3">
      <c r="A8" s="23" t="s">
        <v>43</v>
      </c>
      <c r="B8" s="22">
        <f>VLOOKUP(B7,G5:H10,2,FALSE)</f>
        <v>5</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96" t="s">
        <v>53</v>
      </c>
      <c r="B15" s="97"/>
      <c r="G15" s="7" t="s">
        <v>47</v>
      </c>
      <c r="H15">
        <v>5</v>
      </c>
    </row>
    <row r="16" spans="1:8" ht="39" customHeight="1" x14ac:dyDescent="0.25">
      <c r="A16" s="28" t="s">
        <v>54</v>
      </c>
      <c r="B16" s="61" t="s">
        <v>57</v>
      </c>
    </row>
    <row r="17" spans="1:8" ht="30" customHeight="1" thickBot="1" x14ac:dyDescent="0.3">
      <c r="A17" s="15" t="s">
        <v>43</v>
      </c>
      <c r="B17" s="30">
        <f>VLOOKUP(B16,G22:H25,2,FALSE)</f>
        <v>5</v>
      </c>
      <c r="G17" s="7" t="s">
        <v>71</v>
      </c>
      <c r="H17" t="s">
        <v>70</v>
      </c>
    </row>
    <row r="18" spans="1:8" ht="30" customHeight="1" thickBot="1" x14ac:dyDescent="0.3">
      <c r="A18" s="96" t="s">
        <v>58</v>
      </c>
      <c r="B18" s="97"/>
      <c r="G18" s="11" t="s">
        <v>50</v>
      </c>
      <c r="H18">
        <v>1</v>
      </c>
    </row>
    <row r="19" spans="1:8" ht="30" customHeight="1" thickBot="1" x14ac:dyDescent="0.3">
      <c r="A19" s="29" t="s">
        <v>72</v>
      </c>
      <c r="B19" s="61" t="s">
        <v>60</v>
      </c>
      <c r="G19" s="11" t="s">
        <v>51</v>
      </c>
      <c r="H19">
        <v>3</v>
      </c>
    </row>
    <row r="20" spans="1:8" ht="30" customHeight="1" thickBot="1" x14ac:dyDescent="0.3">
      <c r="A20" s="15" t="s">
        <v>43</v>
      </c>
      <c r="B20" s="30">
        <f>VLOOKUP(B19,G27:H29,2,FALSE)</f>
        <v>5</v>
      </c>
      <c r="G20" s="11" t="s">
        <v>52</v>
      </c>
      <c r="H20">
        <v>5</v>
      </c>
    </row>
    <row r="21" spans="1:8" ht="30" customHeight="1" x14ac:dyDescent="0.25">
      <c r="A21" s="96" t="s">
        <v>61</v>
      </c>
      <c r="B21" s="97"/>
    </row>
    <row r="22" spans="1:8" ht="30" customHeight="1" thickBot="1" x14ac:dyDescent="0.3">
      <c r="A22" s="29" t="s">
        <v>62</v>
      </c>
      <c r="B22" s="61"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4</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97</v>
      </c>
      <c r="G29" s="11" t="s">
        <v>60</v>
      </c>
      <c r="H29">
        <v>5</v>
      </c>
    </row>
    <row r="30" spans="1:8" ht="30" customHeight="1" thickBot="1" x14ac:dyDescent="0.3">
      <c r="A30" s="15" t="s">
        <v>43</v>
      </c>
      <c r="B30" s="30">
        <f>VLOOKUP(B29,G38:H43,2,FALSE)</f>
        <v>2</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86</v>
      </c>
      <c r="G35" s="11" t="s">
        <v>66</v>
      </c>
      <c r="H35">
        <v>4</v>
      </c>
    </row>
    <row r="36" spans="1:8" ht="30" customHeight="1" thickBot="1" x14ac:dyDescent="0.3">
      <c r="A36" s="15" t="s">
        <v>43</v>
      </c>
      <c r="B36" s="30">
        <f>VLOOKUP(B35,G48:H54,2,FALSE)</f>
        <v>1</v>
      </c>
      <c r="G36" s="11" t="s">
        <v>67</v>
      </c>
      <c r="H36">
        <v>5</v>
      </c>
    </row>
    <row r="37" spans="1:8" ht="30" customHeight="1" x14ac:dyDescent="0.25">
      <c r="A37" s="96" t="s">
        <v>91</v>
      </c>
      <c r="B37" s="97"/>
    </row>
    <row r="38" spans="1:8" ht="30" customHeight="1" thickBot="1" x14ac:dyDescent="0.3">
      <c r="A38" s="29" t="s">
        <v>92</v>
      </c>
      <c r="B38" s="61"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7</v>
      </c>
    </row>
    <row r="45" spans="1:8" ht="30" customHeight="1" thickBot="1" x14ac:dyDescent="0.3">
      <c r="A45" s="34"/>
      <c r="B45" s="35"/>
    </row>
    <row r="46" spans="1:8" ht="30" customHeight="1" thickBot="1" x14ac:dyDescent="0.3">
      <c r="A46" s="103" t="s">
        <v>112</v>
      </c>
      <c r="B46" s="111"/>
    </row>
    <row r="47" spans="1:8" ht="69" customHeight="1" thickBot="1" x14ac:dyDescent="0.3">
      <c r="A47" s="109" t="s">
        <v>182</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300-000000000000}">
      <formula1>$G$13:$G$15</formula1>
    </dataValidation>
    <dataValidation type="list" allowBlank="1" showInputMessage="1" showErrorMessage="1" promptTitle="Criterio" prompt="Selezionare una delle possibili opzioni dal menu a tendina" sqref="B13" xr:uid="{00000000-0002-0000-1300-000001000000}">
      <formula1>$G$17:$G$20</formula1>
    </dataValidation>
    <dataValidation type="list" allowBlank="1" showInputMessage="1" showErrorMessage="1" promptTitle="Criterio" prompt="Selezionare una delle possibili opzioni dal menu a tendina" sqref="B7" xr:uid="{00000000-0002-0000-1300-000002000000}">
      <formula1>$G$5:$G$10</formula1>
    </dataValidation>
    <dataValidation type="list" allowBlank="1" showInputMessage="1" showErrorMessage="1" promptTitle="Criterio" prompt="Selezionare una delle possibili opzioni dal menu a tendina" sqref="B16" xr:uid="{00000000-0002-0000-1300-000003000000}">
      <formula1>$G$22:$G$25</formula1>
    </dataValidation>
    <dataValidation type="list" allowBlank="1" showInputMessage="1" showErrorMessage="1" promptTitle="Criterio" prompt="Selezionare una delle possibili opzioni dal menu a tendina" sqref="B19" xr:uid="{00000000-0002-0000-1300-000004000000}">
      <formula1>$G$27:$G$29</formula1>
    </dataValidation>
    <dataValidation type="list" allowBlank="1" showInputMessage="1" showErrorMessage="1" promptTitle="Criterio" prompt="Selezionare una delle possibili opzioni dal menu a tendina" sqref="B22" xr:uid="{00000000-0002-0000-1300-000005000000}">
      <formula1>$G$31:$G$36</formula1>
    </dataValidation>
    <dataValidation type="list" allowBlank="1" showInputMessage="1" showErrorMessage="1" promptTitle="Seleziona" prompt="Selezionare una delle possibili opzioni dal menu a tendina" sqref="F2" xr:uid="{00000000-0002-0000-1300-000006000000}">
      <formula1>$H$2:$H$3</formula1>
    </dataValidation>
    <dataValidation type="list" allowBlank="1" showInputMessage="1" showErrorMessage="1" promptTitle="Impatto" prompt="Selezionare una delle possibili opzioni dal menu a tendina" sqref="B29" xr:uid="{00000000-0002-0000-1300-000007000000}">
      <formula1>$G$38:$G$43</formula1>
    </dataValidation>
    <dataValidation type="list" allowBlank="1" showInputMessage="1" showErrorMessage="1" promptTitle="Impatto" prompt="Selezionare una delle possibili opzioni dal menu a tendina" sqref="B32" xr:uid="{00000000-0002-0000-1300-000008000000}">
      <formula1>$G$27:$G$29</formula1>
    </dataValidation>
    <dataValidation type="list" allowBlank="1" showInputMessage="1" showErrorMessage="1" promptTitle="Impatto" prompt="Selezionare una delle possibili opzioni dal menu a tendina" sqref="B35" xr:uid="{00000000-0002-0000-1300-000009000000}">
      <formula1>$G$48:$G$54</formula1>
    </dataValidation>
    <dataValidation type="list" allowBlank="1" showInputMessage="1" showErrorMessage="1" promptTitle="Impatto" prompt="Selezionare una delle possibili opzioni dal menu a tendina" sqref="B38" xr:uid="{00000000-0002-0000-1300-00000A000000}">
      <formula1>$G$56:$G$61</formula1>
    </dataValidation>
  </dataValidations>
  <hyperlinks>
    <hyperlink ref="D4:F4" location="'Indice Schede'!A1" display="Torna all'indice" xr:uid="{00000000-0004-0000-1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8"/>
  <sheetViews>
    <sheetView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Schede'!B21,"non utilizzata")</f>
        <v>10</v>
      </c>
      <c r="D2" s="98" t="s">
        <v>74</v>
      </c>
      <c r="E2" s="99"/>
      <c r="F2" s="63" t="s">
        <v>30</v>
      </c>
      <c r="H2" t="s">
        <v>30</v>
      </c>
    </row>
    <row r="3" spans="1:8" ht="45" customHeight="1" thickBot="1" x14ac:dyDescent="0.3">
      <c r="A3" s="105" t="s">
        <v>8</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41</v>
      </c>
      <c r="G7" s="8" t="s">
        <v>39</v>
      </c>
      <c r="H7">
        <v>2</v>
      </c>
    </row>
    <row r="8" spans="1:8" ht="30" customHeight="1" thickBot="1" x14ac:dyDescent="0.3">
      <c r="A8" s="23" t="s">
        <v>43</v>
      </c>
      <c r="B8" s="22">
        <f>VLOOKUP(B7,G5:H10,2,FALSE)</f>
        <v>4</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96" t="s">
        <v>53</v>
      </c>
      <c r="B15" s="97"/>
      <c r="G15" s="7" t="s">
        <v>47</v>
      </c>
      <c r="H15">
        <v>5</v>
      </c>
    </row>
    <row r="16" spans="1:8" ht="39" customHeight="1" x14ac:dyDescent="0.25">
      <c r="A16" s="28" t="s">
        <v>54</v>
      </c>
      <c r="B16" s="61" t="s">
        <v>57</v>
      </c>
    </row>
    <row r="17" spans="1:8" ht="30" customHeight="1" thickBot="1" x14ac:dyDescent="0.3">
      <c r="A17" s="15" t="s">
        <v>43</v>
      </c>
      <c r="B17" s="30">
        <f>VLOOKUP(B16,G22:H25,2,FALSE)</f>
        <v>5</v>
      </c>
      <c r="G17" s="7" t="s">
        <v>71</v>
      </c>
      <c r="H17" t="s">
        <v>70</v>
      </c>
    </row>
    <row r="18" spans="1:8" ht="30" customHeight="1" thickBot="1" x14ac:dyDescent="0.3">
      <c r="A18" s="96" t="s">
        <v>58</v>
      </c>
      <c r="B18" s="97"/>
      <c r="G18" s="11" t="s">
        <v>50</v>
      </c>
      <c r="H18">
        <v>1</v>
      </c>
    </row>
    <row r="19" spans="1:8" ht="30" customHeight="1" thickBot="1" x14ac:dyDescent="0.3">
      <c r="A19" s="29" t="s">
        <v>72</v>
      </c>
      <c r="B19" s="61" t="s">
        <v>60</v>
      </c>
      <c r="G19" s="11" t="s">
        <v>51</v>
      </c>
      <c r="H19">
        <v>3</v>
      </c>
    </row>
    <row r="20" spans="1:8" ht="30" customHeight="1" thickBot="1" x14ac:dyDescent="0.3">
      <c r="A20" s="15" t="s">
        <v>43</v>
      </c>
      <c r="B20" s="30">
        <f>VLOOKUP(B19,G27:H29,2,FALSE)</f>
        <v>5</v>
      </c>
      <c r="G20" s="11" t="s">
        <v>52</v>
      </c>
      <c r="H20">
        <v>5</v>
      </c>
    </row>
    <row r="21" spans="1:8" ht="30" customHeight="1" x14ac:dyDescent="0.25">
      <c r="A21" s="96" t="s">
        <v>61</v>
      </c>
      <c r="B21" s="97"/>
    </row>
    <row r="22" spans="1:8" ht="30" customHeight="1" thickBot="1" x14ac:dyDescent="0.3">
      <c r="A22" s="29" t="s">
        <v>62</v>
      </c>
      <c r="B22" s="61"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3.8333333333333335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97</v>
      </c>
      <c r="G29" s="11" t="s">
        <v>60</v>
      </c>
      <c r="H29">
        <v>5</v>
      </c>
    </row>
    <row r="30" spans="1:8" ht="30" customHeight="1" thickBot="1" x14ac:dyDescent="0.3">
      <c r="A30" s="15" t="s">
        <v>43</v>
      </c>
      <c r="B30" s="30">
        <f>VLOOKUP(B29,G38:H43,2,FALSE)</f>
        <v>2</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86</v>
      </c>
      <c r="G35" s="11" t="s">
        <v>66</v>
      </c>
      <c r="H35">
        <v>4</v>
      </c>
    </row>
    <row r="36" spans="1:8" ht="30" customHeight="1" thickBot="1" x14ac:dyDescent="0.3">
      <c r="A36" s="15" t="s">
        <v>43</v>
      </c>
      <c r="B36" s="30">
        <f>VLOOKUP(B35,G48:H54,2,FALSE)</f>
        <v>1</v>
      </c>
      <c r="G36" s="11" t="s">
        <v>67</v>
      </c>
      <c r="H36">
        <v>5</v>
      </c>
    </row>
    <row r="37" spans="1:8" ht="30" customHeight="1" x14ac:dyDescent="0.25">
      <c r="A37" s="96" t="s">
        <v>91</v>
      </c>
      <c r="B37" s="97"/>
    </row>
    <row r="38" spans="1:8" ht="30" customHeight="1" thickBot="1" x14ac:dyDescent="0.3">
      <c r="A38" s="29" t="s">
        <v>92</v>
      </c>
      <c r="B38" s="61"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6.7083333333333339</v>
      </c>
    </row>
    <row r="45" spans="1:8" ht="30" customHeight="1" thickBot="1" x14ac:dyDescent="0.3">
      <c r="A45" s="34"/>
      <c r="B45" s="35"/>
    </row>
    <row r="46" spans="1:8" ht="30" customHeight="1" thickBot="1" x14ac:dyDescent="0.3">
      <c r="A46" s="103" t="s">
        <v>112</v>
      </c>
      <c r="B46" s="111"/>
    </row>
    <row r="47" spans="1:8" ht="68.25" customHeight="1" thickBot="1" x14ac:dyDescent="0.3">
      <c r="A47" s="109" t="s">
        <v>182</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400-000000000000}">
      <formula1>$G$56:$G$61</formula1>
    </dataValidation>
    <dataValidation type="list" allowBlank="1" showInputMessage="1" showErrorMessage="1" promptTitle="Impatto" prompt="Selezionare una delle possibili opzioni dal menu a tendina" sqref="B35" xr:uid="{00000000-0002-0000-1400-000001000000}">
      <formula1>$G$48:$G$54</formula1>
    </dataValidation>
    <dataValidation type="list" allowBlank="1" showInputMessage="1" showErrorMessage="1" promptTitle="Impatto" prompt="Selezionare una delle possibili opzioni dal menu a tendina" sqref="B32" xr:uid="{00000000-0002-0000-1400-000002000000}">
      <formula1>$G$27:$G$29</formula1>
    </dataValidation>
    <dataValidation type="list" allowBlank="1" showInputMessage="1" showErrorMessage="1" promptTitle="Impatto" prompt="Selezionare una delle possibili opzioni dal menu a tendina" sqref="B29" xr:uid="{00000000-0002-0000-1400-000003000000}">
      <formula1>$G$38:$G$43</formula1>
    </dataValidation>
    <dataValidation type="list" allowBlank="1" showInputMessage="1" showErrorMessage="1" promptTitle="Seleziona" prompt="Selezionare una delle possibili opzioni dal menu a tendina" sqref="F2" xr:uid="{00000000-0002-0000-1400-000004000000}">
      <formula1>$H$2:$H$3</formula1>
    </dataValidation>
    <dataValidation type="list" allowBlank="1" showInputMessage="1" showErrorMessage="1" promptTitle="Criterio" prompt="Selezionare una delle possibili opzioni dal menu a tendina" sqref="B22" xr:uid="{00000000-0002-0000-1400-000005000000}">
      <formula1>$G$31:$G$36</formula1>
    </dataValidation>
    <dataValidation type="list" allowBlank="1" showInputMessage="1" showErrorMessage="1" promptTitle="Criterio" prompt="Selezionare una delle possibili opzioni dal menu a tendina" sqref="B19" xr:uid="{00000000-0002-0000-1400-000006000000}">
      <formula1>$G$27:$G$29</formula1>
    </dataValidation>
    <dataValidation type="list" allowBlank="1" showInputMessage="1" showErrorMessage="1" promptTitle="Criterio" prompt="Selezionare una delle possibili opzioni dal menu a tendina" sqref="B16" xr:uid="{00000000-0002-0000-1400-000007000000}">
      <formula1>$G$22:$G$25</formula1>
    </dataValidation>
    <dataValidation type="list" allowBlank="1" showInputMessage="1" showErrorMessage="1" promptTitle="Criterio" prompt="Selezionare una delle possibili opzioni dal menu a tendina" sqref="B7" xr:uid="{00000000-0002-0000-1400-000008000000}">
      <formula1>$G$5:$G$10</formula1>
    </dataValidation>
    <dataValidation type="list" allowBlank="1" showInputMessage="1" showErrorMessage="1" promptTitle="Criterio" prompt="Selezionare una delle possibili opzioni dal menu a tendina" sqref="B13" xr:uid="{00000000-0002-0000-1400-000009000000}">
      <formula1>$G$17:$G$20</formula1>
    </dataValidation>
    <dataValidation type="list" allowBlank="1" showInputMessage="1" showErrorMessage="1" promptTitle="Criterio" prompt="Selezionare una delle possibili opzioni dal menu a tendina" sqref="B10" xr:uid="{00000000-0002-0000-1400-00000A000000}">
      <formula1>$G$13:$G$15</formula1>
    </dataValidation>
  </dataValidations>
  <hyperlinks>
    <hyperlink ref="D4:F4" location="'Indice Schede'!A1" display="Torna all'indice" xr:uid="{00000000-0004-0000-1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8"/>
  <sheetViews>
    <sheetView zoomScaleSheetLayoutView="100" workbookViewId="0">
      <selection activeCell="B1" sqref="B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Schede'!B22,"non utilizzata")</f>
        <v>11</v>
      </c>
      <c r="D2" s="98" t="s">
        <v>74</v>
      </c>
      <c r="E2" s="99"/>
      <c r="F2" s="63" t="s">
        <v>30</v>
      </c>
      <c r="H2" t="s">
        <v>30</v>
      </c>
    </row>
    <row r="3" spans="1:8" ht="45" customHeight="1" thickBot="1" x14ac:dyDescent="0.3">
      <c r="A3" s="105" t="s">
        <v>9</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38</v>
      </c>
      <c r="G7" s="8" t="s">
        <v>39</v>
      </c>
      <c r="H7">
        <v>2</v>
      </c>
    </row>
    <row r="8" spans="1:8" ht="30" customHeight="1" thickBot="1" x14ac:dyDescent="0.3">
      <c r="A8" s="23" t="s">
        <v>43</v>
      </c>
      <c r="B8" s="22">
        <f>VLOOKUP(B7,G5:H10,2,FALSE)</f>
        <v>1</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56</v>
      </c>
    </row>
    <row r="17" spans="1:8" ht="30" customHeight="1" thickBot="1" x14ac:dyDescent="0.3">
      <c r="A17" s="15" t="s">
        <v>43</v>
      </c>
      <c r="B17" s="30">
        <f>VLOOKUP(B16,G22:H25,2,FALSE)</f>
        <v>3</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107</v>
      </c>
      <c r="G38" s="7" t="s">
        <v>71</v>
      </c>
      <c r="H38" t="s">
        <v>70</v>
      </c>
    </row>
    <row r="39" spans="1:8" ht="30" customHeight="1" thickBot="1" x14ac:dyDescent="0.3">
      <c r="A39" s="15" t="s">
        <v>43</v>
      </c>
      <c r="B39" s="30">
        <f>VLOOKUP(B38,G56:H61,2,FALSE)</f>
        <v>5</v>
      </c>
      <c r="G39" s="7" t="s">
        <v>96</v>
      </c>
      <c r="H39">
        <v>1</v>
      </c>
    </row>
    <row r="40" spans="1:8" ht="30" customHeight="1" thickBot="1" x14ac:dyDescent="0.3">
      <c r="A40" s="32" t="s">
        <v>93</v>
      </c>
      <c r="B40" s="31">
        <f>IFERROR((B30+B33+B36+B39)/4,"-")</f>
        <v>1.75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3.5</v>
      </c>
    </row>
    <row r="45" spans="1:8" ht="30" customHeight="1" thickBot="1" x14ac:dyDescent="0.3">
      <c r="A45" s="34"/>
      <c r="B45" s="35"/>
    </row>
    <row r="46" spans="1:8" ht="30" customHeight="1" thickBot="1" x14ac:dyDescent="0.3">
      <c r="A46" s="103" t="s">
        <v>112</v>
      </c>
      <c r="B46" s="111"/>
    </row>
    <row r="47" spans="1:8" ht="34.5" customHeight="1" thickBot="1" x14ac:dyDescent="0.3">
      <c r="A47" s="109" t="s">
        <v>183</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500-000000000000}">
      <formula1>$G$13:$G$15</formula1>
    </dataValidation>
    <dataValidation type="list" allowBlank="1" showInputMessage="1" showErrorMessage="1" promptTitle="Criterio" prompt="Selezionare una delle possibili opzioni dal menu a tendina" sqref="B13" xr:uid="{00000000-0002-0000-1500-000001000000}">
      <formula1>$G$17:$G$20</formula1>
    </dataValidation>
    <dataValidation type="list" allowBlank="1" showInputMessage="1" showErrorMessage="1" promptTitle="Criterio" prompt="Selezionare una delle possibili opzioni dal menu a tendina" sqref="B7" xr:uid="{00000000-0002-0000-1500-000002000000}">
      <formula1>$G$5:$G$10</formula1>
    </dataValidation>
    <dataValidation type="list" allowBlank="1" showInputMessage="1" showErrorMessage="1" promptTitle="Criterio" prompt="Selezionare una delle possibili opzioni dal menu a tendina" sqref="B16" xr:uid="{00000000-0002-0000-1500-000003000000}">
      <formula1>$G$22:$G$25</formula1>
    </dataValidation>
    <dataValidation type="list" allowBlank="1" showInputMessage="1" showErrorMessage="1" promptTitle="Criterio" prompt="Selezionare una delle possibili opzioni dal menu a tendina" sqref="B19" xr:uid="{00000000-0002-0000-1500-000004000000}">
      <formula1>$G$27:$G$29</formula1>
    </dataValidation>
    <dataValidation type="list" allowBlank="1" showInputMessage="1" showErrorMessage="1" promptTitle="Criterio" prompt="Selezionare una delle possibili opzioni dal menu a tendina" sqref="B22" xr:uid="{00000000-0002-0000-1500-000005000000}">
      <formula1>$G$31:$G$36</formula1>
    </dataValidation>
    <dataValidation type="list" allowBlank="1" showInputMessage="1" showErrorMessage="1" promptTitle="Seleziona" prompt="Selezionare una delle possibili opzioni dal menu a tendina" sqref="F2" xr:uid="{00000000-0002-0000-1500-000006000000}">
      <formula1>$H$2:$H$3</formula1>
    </dataValidation>
    <dataValidation type="list" allowBlank="1" showInputMessage="1" showErrorMessage="1" promptTitle="Impatto" prompt="Selezionare una delle possibili opzioni dal menu a tendina" sqref="B29" xr:uid="{00000000-0002-0000-1500-000007000000}">
      <formula1>$G$38:$G$43</formula1>
    </dataValidation>
    <dataValidation type="list" allowBlank="1" showInputMessage="1" showErrorMessage="1" promptTitle="Impatto" prompt="Selezionare una delle possibili opzioni dal menu a tendina" sqref="B32" xr:uid="{00000000-0002-0000-1500-000008000000}">
      <formula1>$G$27:$G$29</formula1>
    </dataValidation>
    <dataValidation type="list" allowBlank="1" showInputMessage="1" showErrorMessage="1" promptTitle="Impatto" prompt="Selezionare una delle possibili opzioni dal menu a tendina" sqref="B35" xr:uid="{00000000-0002-0000-1500-000009000000}">
      <formula1>$G$48:$G$54</formula1>
    </dataValidation>
    <dataValidation type="list" allowBlank="1" showInputMessage="1" showErrorMessage="1" promptTitle="Impatto" prompt="Selezionare una delle possibili opzioni dal menu a tendina" sqref="B38" xr:uid="{00000000-0002-0000-1500-00000A000000}">
      <formula1>$G$56:$G$61</formula1>
    </dataValidation>
  </dataValidations>
  <hyperlinks>
    <hyperlink ref="D4:F4" location="'Indice Schede'!A1" display="Torna all'indice" xr:uid="{00000000-0004-0000-1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68"/>
  <sheetViews>
    <sheetView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Schede'!B23,"non utilizzata")</f>
        <v>12</v>
      </c>
      <c r="D2" s="98" t="s">
        <v>74</v>
      </c>
      <c r="E2" s="99"/>
      <c r="F2" s="63" t="s">
        <v>30</v>
      </c>
      <c r="H2" t="s">
        <v>30</v>
      </c>
    </row>
    <row r="3" spans="1:8" ht="45" customHeight="1" thickBot="1" x14ac:dyDescent="0.3">
      <c r="A3" s="105" t="s">
        <v>10</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39</v>
      </c>
      <c r="G7" s="8" t="s">
        <v>39</v>
      </c>
      <c r="H7">
        <v>2</v>
      </c>
    </row>
    <row r="8" spans="1:8" ht="30" customHeight="1" thickBot="1" x14ac:dyDescent="0.3">
      <c r="A8" s="23" t="s">
        <v>43</v>
      </c>
      <c r="B8" s="22">
        <f>VLOOKUP(B7,G5:H10,2,FALSE)</f>
        <v>2</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56</v>
      </c>
    </row>
    <row r="17" spans="1:8" ht="30" customHeight="1" thickBot="1" x14ac:dyDescent="0.3">
      <c r="A17" s="15" t="s">
        <v>43</v>
      </c>
      <c r="B17" s="30">
        <f>VLOOKUP(B16,G22:H25,2,FALSE)</f>
        <v>3</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107</v>
      </c>
      <c r="G38" s="7" t="s">
        <v>71</v>
      </c>
      <c r="H38" t="s">
        <v>70</v>
      </c>
    </row>
    <row r="39" spans="1:8" ht="30" customHeight="1" thickBot="1" x14ac:dyDescent="0.3">
      <c r="A39" s="15" t="s">
        <v>43</v>
      </c>
      <c r="B39" s="30">
        <f>VLOOKUP(B38,G56:H61,2,FALSE)</f>
        <v>5</v>
      </c>
      <c r="G39" s="7" t="s">
        <v>96</v>
      </c>
      <c r="H39">
        <v>1</v>
      </c>
    </row>
    <row r="40" spans="1:8" ht="30" customHeight="1" thickBot="1" x14ac:dyDescent="0.3">
      <c r="A40" s="32" t="s">
        <v>93</v>
      </c>
      <c r="B40" s="31">
        <f>IFERROR((B30+B33+B36+B39)/4,"-")</f>
        <v>1.75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3.7916666666666665</v>
      </c>
    </row>
    <row r="45" spans="1:8" ht="30" customHeight="1" thickBot="1" x14ac:dyDescent="0.3">
      <c r="A45" s="34"/>
      <c r="B45" s="35"/>
    </row>
    <row r="46" spans="1:8" ht="30" customHeight="1" thickBot="1" x14ac:dyDescent="0.3">
      <c r="A46" s="103" t="s">
        <v>112</v>
      </c>
      <c r="B46" s="111"/>
    </row>
    <row r="47" spans="1:8" ht="69" customHeight="1" thickBot="1" x14ac:dyDescent="0.3">
      <c r="A47" s="109" t="s">
        <v>184</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600-000000000000}">
      <formula1>$G$56:$G$61</formula1>
    </dataValidation>
    <dataValidation type="list" allowBlank="1" showInputMessage="1" showErrorMessage="1" promptTitle="Impatto" prompt="Selezionare una delle possibili opzioni dal menu a tendina" sqref="B35" xr:uid="{00000000-0002-0000-1600-000001000000}">
      <formula1>$G$48:$G$54</formula1>
    </dataValidation>
    <dataValidation type="list" allowBlank="1" showInputMessage="1" showErrorMessage="1" promptTitle="Impatto" prompt="Selezionare una delle possibili opzioni dal menu a tendina" sqref="B32" xr:uid="{00000000-0002-0000-1600-000002000000}">
      <formula1>$G$27:$G$29</formula1>
    </dataValidation>
    <dataValidation type="list" allowBlank="1" showInputMessage="1" showErrorMessage="1" promptTitle="Impatto" prompt="Selezionare una delle possibili opzioni dal menu a tendina" sqref="B29" xr:uid="{00000000-0002-0000-1600-000003000000}">
      <formula1>$G$38:$G$43</formula1>
    </dataValidation>
    <dataValidation type="list" allowBlank="1" showInputMessage="1" showErrorMessage="1" promptTitle="Seleziona" prompt="Selezionare una delle possibili opzioni dal menu a tendina" sqref="F2" xr:uid="{00000000-0002-0000-1600-000004000000}">
      <formula1>$H$2:$H$3</formula1>
    </dataValidation>
    <dataValidation type="list" allowBlank="1" showInputMessage="1" showErrorMessage="1" promptTitle="Criterio" prompt="Selezionare una delle possibili opzioni dal menu a tendina" sqref="B22" xr:uid="{00000000-0002-0000-1600-000005000000}">
      <formula1>$G$31:$G$36</formula1>
    </dataValidation>
    <dataValidation type="list" allowBlank="1" showInputMessage="1" showErrorMessage="1" promptTitle="Criterio" prompt="Selezionare una delle possibili opzioni dal menu a tendina" sqref="B19" xr:uid="{00000000-0002-0000-1600-000006000000}">
      <formula1>$G$27:$G$29</formula1>
    </dataValidation>
    <dataValidation type="list" allowBlank="1" showInputMessage="1" showErrorMessage="1" promptTitle="Criterio" prompt="Selezionare una delle possibili opzioni dal menu a tendina" sqref="B16" xr:uid="{00000000-0002-0000-1600-000007000000}">
      <formula1>$G$22:$G$25</formula1>
    </dataValidation>
    <dataValidation type="list" allowBlank="1" showInputMessage="1" showErrorMessage="1" promptTitle="Criterio" prompt="Selezionare una delle possibili opzioni dal menu a tendina" sqref="B7" xr:uid="{00000000-0002-0000-1600-000008000000}">
      <formula1>$G$5:$G$10</formula1>
    </dataValidation>
    <dataValidation type="list" allowBlank="1" showInputMessage="1" showErrorMessage="1" promptTitle="Criterio" prompt="Selezionare una delle possibili opzioni dal menu a tendina" sqref="B13" xr:uid="{00000000-0002-0000-1600-000009000000}">
      <formula1>$G$17:$G$20</formula1>
    </dataValidation>
    <dataValidation type="list" allowBlank="1" showInputMessage="1" showErrorMessage="1" promptTitle="Criterio" prompt="Selezionare una delle possibili opzioni dal menu a tendina" sqref="B10" xr:uid="{00000000-0002-0000-1600-00000A000000}">
      <formula1>$G$13:$G$15</formula1>
    </dataValidation>
  </dataValidations>
  <hyperlinks>
    <hyperlink ref="D4:F4" location="'Indice Schede'!A1" display="Torna all'indice" xr:uid="{00000000-0004-0000-1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8"/>
  <sheetViews>
    <sheetView topLeftCell="A43"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Schede'!B24,"non utilizzata")</f>
        <v>13</v>
      </c>
      <c r="D2" s="98" t="s">
        <v>74</v>
      </c>
      <c r="E2" s="99"/>
      <c r="F2" s="63" t="s">
        <v>30</v>
      </c>
      <c r="H2" t="s">
        <v>30</v>
      </c>
    </row>
    <row r="3" spans="1:8" ht="45" customHeight="1" thickBot="1" x14ac:dyDescent="0.3">
      <c r="A3" s="105" t="s">
        <v>115</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39</v>
      </c>
      <c r="G7" s="8" t="s">
        <v>39</v>
      </c>
      <c r="H7">
        <v>2</v>
      </c>
    </row>
    <row r="8" spans="1:8" ht="30" customHeight="1" thickBot="1" x14ac:dyDescent="0.3">
      <c r="A8" s="23" t="s">
        <v>43</v>
      </c>
      <c r="B8" s="22">
        <f>VLOOKUP(B7,G5:H10,2,FALSE)</f>
        <v>2</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56</v>
      </c>
    </row>
    <row r="17" spans="1:8" ht="30" customHeight="1" thickBot="1" x14ac:dyDescent="0.3">
      <c r="A17" s="15" t="s">
        <v>43</v>
      </c>
      <c r="B17" s="30">
        <f>VLOOKUP(B16,G22:H25,2,FALSE)</f>
        <v>3</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3" t="s">
        <v>112</v>
      </c>
      <c r="B46" s="111"/>
    </row>
    <row r="47" spans="1:8" ht="66.75" customHeight="1" thickBot="1" x14ac:dyDescent="0.3">
      <c r="A47" s="109" t="s">
        <v>185</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700-000000000000}">
      <formula1>$G$13:$G$15</formula1>
    </dataValidation>
    <dataValidation type="list" allowBlank="1" showInputMessage="1" showErrorMessage="1" promptTitle="Criterio" prompt="Selezionare una delle possibili opzioni dal menu a tendina" sqref="B13" xr:uid="{00000000-0002-0000-1700-000001000000}">
      <formula1>$G$17:$G$20</formula1>
    </dataValidation>
    <dataValidation type="list" allowBlank="1" showInputMessage="1" showErrorMessage="1" promptTitle="Criterio" prompt="Selezionare una delle possibili opzioni dal menu a tendina" sqref="B7" xr:uid="{00000000-0002-0000-1700-000002000000}">
      <formula1>$G$5:$G$10</formula1>
    </dataValidation>
    <dataValidation type="list" allowBlank="1" showInputMessage="1" showErrorMessage="1" promptTitle="Criterio" prompt="Selezionare una delle possibili opzioni dal menu a tendina" sqref="B16" xr:uid="{00000000-0002-0000-1700-000003000000}">
      <formula1>$G$22:$G$25</formula1>
    </dataValidation>
    <dataValidation type="list" allowBlank="1" showInputMessage="1" showErrorMessage="1" promptTitle="Criterio" prompt="Selezionare una delle possibili opzioni dal menu a tendina" sqref="B19" xr:uid="{00000000-0002-0000-1700-000004000000}">
      <formula1>$G$27:$G$29</formula1>
    </dataValidation>
    <dataValidation type="list" allowBlank="1" showInputMessage="1" showErrorMessage="1" promptTitle="Criterio" prompt="Selezionare una delle possibili opzioni dal menu a tendina" sqref="B22" xr:uid="{00000000-0002-0000-1700-000005000000}">
      <formula1>$G$31:$G$36</formula1>
    </dataValidation>
    <dataValidation type="list" allowBlank="1" showInputMessage="1" showErrorMessage="1" promptTitle="Seleziona" prompt="Selezionare una delle possibili opzioni dal menu a tendina" sqref="F2" xr:uid="{00000000-0002-0000-1700-000006000000}">
      <formula1>$H$2:$H$3</formula1>
    </dataValidation>
    <dataValidation type="list" allowBlank="1" showInputMessage="1" showErrorMessage="1" promptTitle="Impatto" prompt="Selezionare una delle possibili opzioni dal menu a tendina" sqref="B29" xr:uid="{00000000-0002-0000-1700-000007000000}">
      <formula1>$G$38:$G$43</formula1>
    </dataValidation>
    <dataValidation type="list" allowBlank="1" showInputMessage="1" showErrorMessage="1" promptTitle="Impatto" prompt="Selezionare una delle possibili opzioni dal menu a tendina" sqref="B32" xr:uid="{00000000-0002-0000-1700-000008000000}">
      <formula1>$G$27:$G$29</formula1>
    </dataValidation>
    <dataValidation type="list" allowBlank="1" showInputMessage="1" showErrorMessage="1" promptTitle="Impatto" prompt="Selezionare una delle possibili opzioni dal menu a tendina" sqref="B35" xr:uid="{00000000-0002-0000-1700-000009000000}">
      <formula1>$G$48:$G$54</formula1>
    </dataValidation>
    <dataValidation type="list" allowBlank="1" showInputMessage="1" showErrorMessage="1" promptTitle="Impatto" prompt="Selezionare una delle possibili opzioni dal menu a tendina" sqref="B38" xr:uid="{00000000-0002-0000-1700-00000A000000}">
      <formula1>$G$56:$G$61</formula1>
    </dataValidation>
  </dataValidations>
  <hyperlinks>
    <hyperlink ref="D4:F4" location="'Indice Schede'!A1" display="Torna all'indice" xr:uid="{00000000-0004-0000-1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8"/>
  <sheetViews>
    <sheetView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Schede'!B25,"non utilizzata")</f>
        <v>14</v>
      </c>
      <c r="D2" s="98" t="s">
        <v>74</v>
      </c>
      <c r="E2" s="99"/>
      <c r="F2" s="63" t="s">
        <v>30</v>
      </c>
      <c r="H2" t="s">
        <v>30</v>
      </c>
    </row>
    <row r="3" spans="1:8" ht="45" customHeight="1" thickBot="1" x14ac:dyDescent="0.3">
      <c r="A3" s="105" t="s">
        <v>116</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40</v>
      </c>
      <c r="G7" s="8" t="s">
        <v>39</v>
      </c>
      <c r="H7">
        <v>2</v>
      </c>
    </row>
    <row r="8" spans="1:8" ht="30" customHeight="1" thickBot="1" x14ac:dyDescent="0.3">
      <c r="A8" s="23" t="s">
        <v>43</v>
      </c>
      <c r="B8" s="22">
        <f>VLOOKUP(B7,G5:H10,2,FALSE)</f>
        <v>3</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57</v>
      </c>
    </row>
    <row r="17" spans="1:8" ht="30" customHeight="1" thickBot="1" x14ac:dyDescent="0.3">
      <c r="A17" s="15" t="s">
        <v>43</v>
      </c>
      <c r="B17" s="30">
        <f>VLOOKUP(B16,G22:H25,2,FALSE)</f>
        <v>5</v>
      </c>
      <c r="G17" s="7" t="s">
        <v>71</v>
      </c>
      <c r="H17" t="s">
        <v>70</v>
      </c>
    </row>
    <row r="18" spans="1:8" ht="30" customHeight="1" thickBot="1" x14ac:dyDescent="0.3">
      <c r="A18" s="96" t="s">
        <v>58</v>
      </c>
      <c r="B18" s="97"/>
      <c r="G18" s="11" t="s">
        <v>50</v>
      </c>
      <c r="H18">
        <v>1</v>
      </c>
    </row>
    <row r="19" spans="1:8" ht="30" customHeight="1" thickBot="1" x14ac:dyDescent="0.3">
      <c r="A19" s="29" t="s">
        <v>72</v>
      </c>
      <c r="B19" s="61" t="s">
        <v>60</v>
      </c>
      <c r="G19" s="11" t="s">
        <v>51</v>
      </c>
      <c r="H19">
        <v>3</v>
      </c>
    </row>
    <row r="20" spans="1:8" ht="30" customHeight="1" thickBot="1" x14ac:dyDescent="0.3">
      <c r="A20" s="15" t="s">
        <v>43</v>
      </c>
      <c r="B20" s="30">
        <f>VLOOKUP(B19,G27:H29,2,FALSE)</f>
        <v>5</v>
      </c>
      <c r="G20" s="11" t="s">
        <v>52</v>
      </c>
      <c r="H20">
        <v>5</v>
      </c>
    </row>
    <row r="21" spans="1:8" ht="30" customHeight="1" x14ac:dyDescent="0.25">
      <c r="A21" s="96" t="s">
        <v>61</v>
      </c>
      <c r="B21" s="97"/>
    </row>
    <row r="22" spans="1:8" ht="30" customHeight="1" thickBot="1" x14ac:dyDescent="0.3">
      <c r="A22" s="29" t="s">
        <v>62</v>
      </c>
      <c r="B22" s="61"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3.3333333333333335</v>
      </c>
    </row>
    <row r="45" spans="1:8" ht="30" customHeight="1" thickBot="1" x14ac:dyDescent="0.3">
      <c r="A45" s="34"/>
      <c r="B45" s="35"/>
    </row>
    <row r="46" spans="1:8" ht="30" customHeight="1" thickBot="1" x14ac:dyDescent="0.3">
      <c r="A46" s="103" t="s">
        <v>112</v>
      </c>
      <c r="B46" s="111"/>
    </row>
    <row r="47" spans="1:8" ht="84" customHeight="1" thickBot="1" x14ac:dyDescent="0.3">
      <c r="A47" s="109" t="s">
        <v>186</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800-000000000000}">
      <formula1>$G$56:$G$61</formula1>
    </dataValidation>
    <dataValidation type="list" allowBlank="1" showInputMessage="1" showErrorMessage="1" promptTitle="Impatto" prompt="Selezionare una delle possibili opzioni dal menu a tendina" sqref="B35" xr:uid="{00000000-0002-0000-1800-000001000000}">
      <formula1>$G$48:$G$54</formula1>
    </dataValidation>
    <dataValidation type="list" allowBlank="1" showInputMessage="1" showErrorMessage="1" promptTitle="Impatto" prompt="Selezionare una delle possibili opzioni dal menu a tendina" sqref="B32" xr:uid="{00000000-0002-0000-1800-000002000000}">
      <formula1>$G$27:$G$29</formula1>
    </dataValidation>
    <dataValidation type="list" allowBlank="1" showInputMessage="1" showErrorMessage="1" promptTitle="Impatto" prompt="Selezionare una delle possibili opzioni dal menu a tendina" sqref="B29" xr:uid="{00000000-0002-0000-1800-000003000000}">
      <formula1>$G$38:$G$43</formula1>
    </dataValidation>
    <dataValidation type="list" allowBlank="1" showInputMessage="1" showErrorMessage="1" promptTitle="Seleziona" prompt="Selezionare una delle possibili opzioni dal menu a tendina" sqref="F2" xr:uid="{00000000-0002-0000-1800-000004000000}">
      <formula1>$H$2:$H$3</formula1>
    </dataValidation>
    <dataValidation type="list" allowBlank="1" showInputMessage="1" showErrorMessage="1" promptTitle="Criterio" prompt="Selezionare una delle possibili opzioni dal menu a tendina" sqref="B22" xr:uid="{00000000-0002-0000-1800-000005000000}">
      <formula1>$G$31:$G$36</formula1>
    </dataValidation>
    <dataValidation type="list" allowBlank="1" showInputMessage="1" showErrorMessage="1" promptTitle="Criterio" prompt="Selezionare una delle possibili opzioni dal menu a tendina" sqref="B19" xr:uid="{00000000-0002-0000-1800-000006000000}">
      <formula1>$G$27:$G$29</formula1>
    </dataValidation>
    <dataValidation type="list" allowBlank="1" showInputMessage="1" showErrorMessage="1" promptTitle="Criterio" prompt="Selezionare una delle possibili opzioni dal menu a tendina" sqref="B16" xr:uid="{00000000-0002-0000-1800-000007000000}">
      <formula1>$G$22:$G$25</formula1>
    </dataValidation>
    <dataValidation type="list" allowBlank="1" showInputMessage="1" showErrorMessage="1" promptTitle="Criterio" prompt="Selezionare una delle possibili opzioni dal menu a tendina" sqref="B7" xr:uid="{00000000-0002-0000-1800-000008000000}">
      <formula1>$G$5:$G$10</formula1>
    </dataValidation>
    <dataValidation type="list" allowBlank="1" showInputMessage="1" showErrorMessage="1" promptTitle="Criterio" prompt="Selezionare una delle possibili opzioni dal menu a tendina" sqref="B13" xr:uid="{00000000-0002-0000-1800-000009000000}">
      <formula1>$G$17:$G$20</formula1>
    </dataValidation>
    <dataValidation type="list" allowBlank="1" showInputMessage="1" showErrorMessage="1" promptTitle="Criterio" prompt="Selezionare una delle possibili opzioni dal menu a tendina" sqref="B10" xr:uid="{00000000-0002-0000-1800-00000A000000}">
      <formula1>$G$13:$G$15</formula1>
    </dataValidation>
  </dataValidations>
  <hyperlinks>
    <hyperlink ref="D4:F4" location="'Indice Schede'!A1" display="Torna all'indice" xr:uid="{00000000-0004-0000-1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8"/>
  <sheetViews>
    <sheetView topLeftCell="A4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Schede'!B26,"non utilizzata")</f>
        <v>15</v>
      </c>
      <c r="D2" s="98" t="s">
        <v>74</v>
      </c>
      <c r="E2" s="99"/>
      <c r="F2" s="63" t="s">
        <v>30</v>
      </c>
      <c r="H2" t="s">
        <v>30</v>
      </c>
    </row>
    <row r="3" spans="1:8" ht="45" customHeight="1" thickBot="1" x14ac:dyDescent="0.3">
      <c r="A3" s="105" t="s">
        <v>218</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41</v>
      </c>
      <c r="G7" s="8" t="s">
        <v>39</v>
      </c>
      <c r="H7">
        <v>2</v>
      </c>
    </row>
    <row r="8" spans="1:8" ht="30" customHeight="1" thickBot="1" x14ac:dyDescent="0.3">
      <c r="A8" s="23" t="s">
        <v>43</v>
      </c>
      <c r="B8" s="22">
        <v>1</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v>3</v>
      </c>
      <c r="G14" s="7" t="s">
        <v>46</v>
      </c>
      <c r="H14">
        <v>2</v>
      </c>
    </row>
    <row r="15" spans="1:8" ht="30" customHeight="1" thickBot="1" x14ac:dyDescent="0.3">
      <c r="A15" s="96" t="s">
        <v>53</v>
      </c>
      <c r="B15" s="97"/>
      <c r="G15" s="7" t="s">
        <v>47</v>
      </c>
      <c r="H15">
        <v>5</v>
      </c>
    </row>
    <row r="16" spans="1:8" ht="39" customHeight="1" x14ac:dyDescent="0.25">
      <c r="A16" s="28" t="s">
        <v>54</v>
      </c>
      <c r="B16" s="61" t="s">
        <v>56</v>
      </c>
    </row>
    <row r="17" spans="1:8" ht="30" customHeight="1" thickBot="1" x14ac:dyDescent="0.3">
      <c r="A17" s="15" t="s">
        <v>43</v>
      </c>
      <c r="B17" s="30">
        <v>5</v>
      </c>
      <c r="G17" s="7" t="s">
        <v>71</v>
      </c>
      <c r="H17" t="s">
        <v>70</v>
      </c>
    </row>
    <row r="18" spans="1:8" ht="30" customHeight="1" thickBot="1" x14ac:dyDescent="0.3">
      <c r="A18" s="96" t="s">
        <v>58</v>
      </c>
      <c r="B18" s="97"/>
      <c r="G18" s="11" t="s">
        <v>50</v>
      </c>
      <c r="H18">
        <v>1</v>
      </c>
    </row>
    <row r="19" spans="1:8" ht="30" customHeight="1" thickBot="1" x14ac:dyDescent="0.3">
      <c r="A19" s="29" t="s">
        <v>72</v>
      </c>
      <c r="B19" s="61" t="s">
        <v>60</v>
      </c>
      <c r="G19" s="11" t="s">
        <v>51</v>
      </c>
      <c r="H19">
        <v>3</v>
      </c>
    </row>
    <row r="20" spans="1:8" ht="30" customHeight="1" thickBot="1" x14ac:dyDescent="0.3">
      <c r="A20" s="15" t="s">
        <v>43</v>
      </c>
      <c r="B20" s="30">
        <v>1</v>
      </c>
      <c r="G20" s="11" t="s">
        <v>52</v>
      </c>
      <c r="H20">
        <v>5</v>
      </c>
    </row>
    <row r="21" spans="1:8" ht="30" customHeight="1" x14ac:dyDescent="0.25">
      <c r="A21" s="96" t="s">
        <v>61</v>
      </c>
      <c r="B21" s="97"/>
    </row>
    <row r="22" spans="1:8" ht="30" customHeight="1" thickBot="1" x14ac:dyDescent="0.3">
      <c r="A22" s="29" t="s">
        <v>62</v>
      </c>
      <c r="B22" s="61"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2.8333333333333335</v>
      </c>
    </row>
    <row r="45" spans="1:8" ht="30" customHeight="1" thickBot="1" x14ac:dyDescent="0.3">
      <c r="A45" s="34"/>
      <c r="B45" s="35"/>
    </row>
    <row r="46" spans="1:8" ht="30" customHeight="1" thickBot="1" x14ac:dyDescent="0.3">
      <c r="A46" s="103" t="s">
        <v>112</v>
      </c>
      <c r="B46" s="111"/>
    </row>
    <row r="47" spans="1:8" ht="51.75" customHeight="1" thickBot="1" x14ac:dyDescent="0.3">
      <c r="A47" s="109" t="s">
        <v>219</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900-000000000000}">
      <formula1>$G$13:$G$15</formula1>
    </dataValidation>
    <dataValidation type="list" allowBlank="1" showInputMessage="1" showErrorMessage="1" promptTitle="Criterio" prompt="Selezionare una delle possibili opzioni dal menu a tendina" sqref="B13" xr:uid="{00000000-0002-0000-1900-000001000000}">
      <formula1>$G$17:$G$20</formula1>
    </dataValidation>
    <dataValidation type="list" allowBlank="1" showInputMessage="1" showErrorMessage="1" promptTitle="Criterio" prompt="Selezionare una delle possibili opzioni dal menu a tendina" sqref="B7" xr:uid="{00000000-0002-0000-1900-000002000000}">
      <formula1>$G$5:$G$10</formula1>
    </dataValidation>
    <dataValidation type="list" allowBlank="1" showInputMessage="1" showErrorMessage="1" promptTitle="Criterio" prompt="Selezionare una delle possibili opzioni dal menu a tendina" sqref="B16" xr:uid="{00000000-0002-0000-1900-000003000000}">
      <formula1>$G$22:$G$25</formula1>
    </dataValidation>
    <dataValidation type="list" allowBlank="1" showInputMessage="1" showErrorMessage="1" promptTitle="Criterio" prompt="Selezionare una delle possibili opzioni dal menu a tendina" sqref="B19" xr:uid="{00000000-0002-0000-1900-000004000000}">
      <formula1>$G$27:$G$29</formula1>
    </dataValidation>
    <dataValidation type="list" allowBlank="1" showInputMessage="1" showErrorMessage="1" promptTitle="Criterio" prompt="Selezionare una delle possibili opzioni dal menu a tendina" sqref="B22" xr:uid="{00000000-0002-0000-1900-000005000000}">
      <formula1>$G$31:$G$36</formula1>
    </dataValidation>
    <dataValidation type="list" allowBlank="1" showInputMessage="1" showErrorMessage="1" promptTitle="Seleziona" prompt="Selezionare una delle possibili opzioni dal menu a tendina" sqref="F2" xr:uid="{00000000-0002-0000-1900-000006000000}">
      <formula1>$H$2:$H$3</formula1>
    </dataValidation>
    <dataValidation type="list" allowBlank="1" showInputMessage="1" showErrorMessage="1" promptTitle="Impatto" prompt="Selezionare una delle possibili opzioni dal menu a tendina" sqref="B29" xr:uid="{00000000-0002-0000-1900-000007000000}">
      <formula1>$G$38:$G$43</formula1>
    </dataValidation>
    <dataValidation type="list" allowBlank="1" showInputMessage="1" showErrorMessage="1" promptTitle="Impatto" prompt="Selezionare una delle possibili opzioni dal menu a tendina" sqref="B32" xr:uid="{00000000-0002-0000-1900-000008000000}">
      <formula1>$G$27:$G$29</formula1>
    </dataValidation>
    <dataValidation type="list" allowBlank="1" showInputMessage="1" showErrorMessage="1" promptTitle="Impatto" prompt="Selezionare una delle possibili opzioni dal menu a tendina" sqref="B35" xr:uid="{00000000-0002-0000-1900-000009000000}">
      <formula1>$G$48:$G$54</formula1>
    </dataValidation>
    <dataValidation type="list" allowBlank="1" showInputMessage="1" showErrorMessage="1" promptTitle="Impatto" prompt="Selezionare una delle possibili opzioni dal menu a tendina" sqref="B38" xr:uid="{00000000-0002-0000-1900-00000A000000}">
      <formula1>$G$56:$G$61</formula1>
    </dataValidation>
  </dataValidations>
  <hyperlinks>
    <hyperlink ref="D4:F4" location="'Indice Schede'!A1" display="Torna all'indice" xr:uid="{00000000-0004-0000-1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8"/>
  <sheetViews>
    <sheetView topLeftCell="A34"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Schede'!B27,"non utilizzata")</f>
        <v>16</v>
      </c>
      <c r="D2" s="98" t="s">
        <v>74</v>
      </c>
      <c r="E2" s="99"/>
      <c r="F2" s="63" t="s">
        <v>30</v>
      </c>
      <c r="H2" t="s">
        <v>30</v>
      </c>
    </row>
    <row r="3" spans="1:8" ht="45" customHeight="1" thickBot="1" x14ac:dyDescent="0.3">
      <c r="A3" s="105" t="s">
        <v>11</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42</v>
      </c>
      <c r="G7" s="8" t="s">
        <v>39</v>
      </c>
      <c r="H7">
        <v>2</v>
      </c>
    </row>
    <row r="8" spans="1:8" ht="30" customHeight="1" thickBot="1" x14ac:dyDescent="0.3">
      <c r="A8" s="23" t="s">
        <v>43</v>
      </c>
      <c r="B8" s="22">
        <f>VLOOKUP(B7,G5:H10,2,FALSE)</f>
        <v>5</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57</v>
      </c>
    </row>
    <row r="17" spans="1:8" ht="30" customHeight="1" thickBot="1" x14ac:dyDescent="0.3">
      <c r="A17" s="15" t="s">
        <v>43</v>
      </c>
      <c r="B17" s="30">
        <f>VLOOKUP(B16,G22:H25,2,FALSE)</f>
        <v>5</v>
      </c>
      <c r="G17" s="7" t="s">
        <v>71</v>
      </c>
      <c r="H17" t="s">
        <v>70</v>
      </c>
    </row>
    <row r="18" spans="1:8" ht="30" customHeight="1" thickBot="1" x14ac:dyDescent="0.3">
      <c r="A18" s="96" t="s">
        <v>58</v>
      </c>
      <c r="B18" s="97"/>
      <c r="G18" s="11" t="s">
        <v>50</v>
      </c>
      <c r="H18">
        <v>1</v>
      </c>
    </row>
    <row r="19" spans="1:8" ht="30" customHeight="1" thickBot="1" x14ac:dyDescent="0.3">
      <c r="A19" s="29" t="s">
        <v>72</v>
      </c>
      <c r="B19" s="61" t="s">
        <v>60</v>
      </c>
      <c r="G19" s="11" t="s">
        <v>51</v>
      </c>
      <c r="H19">
        <v>3</v>
      </c>
    </row>
    <row r="20" spans="1:8" ht="30" customHeight="1" thickBot="1" x14ac:dyDescent="0.3">
      <c r="A20" s="15" t="s">
        <v>43</v>
      </c>
      <c r="B20" s="30">
        <f>VLOOKUP(B19,G27:H29,2,FALSE)</f>
        <v>5</v>
      </c>
      <c r="G20" s="11" t="s">
        <v>52</v>
      </c>
      <c r="H20">
        <v>5</v>
      </c>
    </row>
    <row r="21" spans="1:8" ht="30" customHeight="1" x14ac:dyDescent="0.25">
      <c r="A21" s="96" t="s">
        <v>61</v>
      </c>
      <c r="B21" s="97"/>
    </row>
    <row r="22" spans="1:8" ht="30" customHeight="1" thickBot="1" x14ac:dyDescent="0.3">
      <c r="A22" s="29" t="s">
        <v>62</v>
      </c>
      <c r="B22" s="61"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3.8333333333333335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4.791666666666667</v>
      </c>
    </row>
    <row r="45" spans="1:8" ht="30" customHeight="1" thickBot="1" x14ac:dyDescent="0.3">
      <c r="A45" s="34"/>
      <c r="B45" s="35"/>
    </row>
    <row r="46" spans="1:8" ht="30" customHeight="1" thickBot="1" x14ac:dyDescent="0.3">
      <c r="A46" s="103" t="s">
        <v>112</v>
      </c>
      <c r="B46" s="111"/>
    </row>
    <row r="47" spans="1:8" ht="69" customHeight="1" thickBot="1" x14ac:dyDescent="0.3">
      <c r="A47" s="109" t="s">
        <v>187</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A00-000000000000}">
      <formula1>$G$56:$G$61</formula1>
    </dataValidation>
    <dataValidation type="list" allowBlank="1" showInputMessage="1" showErrorMessage="1" promptTitle="Impatto" prompt="Selezionare una delle possibili opzioni dal menu a tendina" sqref="B35" xr:uid="{00000000-0002-0000-1A00-000001000000}">
      <formula1>$G$48:$G$54</formula1>
    </dataValidation>
    <dataValidation type="list" allowBlank="1" showInputMessage="1" showErrorMessage="1" promptTitle="Impatto" prompt="Selezionare una delle possibili opzioni dal menu a tendina" sqref="B32" xr:uid="{00000000-0002-0000-1A00-000002000000}">
      <formula1>$G$27:$G$29</formula1>
    </dataValidation>
    <dataValidation type="list" allowBlank="1" showInputMessage="1" showErrorMessage="1" promptTitle="Impatto" prompt="Selezionare una delle possibili opzioni dal menu a tendina" sqref="B29" xr:uid="{00000000-0002-0000-1A00-000003000000}">
      <formula1>$G$38:$G$43</formula1>
    </dataValidation>
    <dataValidation type="list" allowBlank="1" showInputMessage="1" showErrorMessage="1" promptTitle="Seleziona" prompt="Selezionare una delle possibili opzioni dal menu a tendina" sqref="F2" xr:uid="{00000000-0002-0000-1A00-000004000000}">
      <formula1>$H$2:$H$3</formula1>
    </dataValidation>
    <dataValidation type="list" allowBlank="1" showInputMessage="1" showErrorMessage="1" promptTitle="Criterio" prompt="Selezionare una delle possibili opzioni dal menu a tendina" sqref="B22" xr:uid="{00000000-0002-0000-1A00-000005000000}">
      <formula1>$G$31:$G$36</formula1>
    </dataValidation>
    <dataValidation type="list" allowBlank="1" showInputMessage="1" showErrorMessage="1" promptTitle="Criterio" prompt="Selezionare una delle possibili opzioni dal menu a tendina" sqref="B19" xr:uid="{00000000-0002-0000-1A00-000006000000}">
      <formula1>$G$27:$G$29</formula1>
    </dataValidation>
    <dataValidation type="list" allowBlank="1" showInputMessage="1" showErrorMessage="1" promptTitle="Criterio" prompt="Selezionare una delle possibili opzioni dal menu a tendina" sqref="B16" xr:uid="{00000000-0002-0000-1A00-000007000000}">
      <formula1>$G$22:$G$25</formula1>
    </dataValidation>
    <dataValidation type="list" allowBlank="1" showInputMessage="1" showErrorMessage="1" promptTitle="Criterio" prompt="Selezionare una delle possibili opzioni dal menu a tendina" sqref="B7" xr:uid="{00000000-0002-0000-1A00-000008000000}">
      <formula1>$G$5:$G$10</formula1>
    </dataValidation>
    <dataValidation type="list" allowBlank="1" showInputMessage="1" showErrorMessage="1" promptTitle="Criterio" prompt="Selezionare una delle possibili opzioni dal menu a tendina" sqref="B13" xr:uid="{00000000-0002-0000-1A00-000009000000}">
      <formula1>$G$17:$G$20</formula1>
    </dataValidation>
    <dataValidation type="list" allowBlank="1" showInputMessage="1" showErrorMessage="1" promptTitle="Criterio" prompt="Selezionare una delle possibili opzioni dal menu a tendina" sqref="B10" xr:uid="{00000000-0002-0000-1A00-00000A000000}">
      <formula1>$G$13:$G$15</formula1>
    </dataValidation>
  </dataValidations>
  <hyperlinks>
    <hyperlink ref="D4:F4" location="'Indice Schede'!A1" display="Torna all'indice" xr:uid="{00000000-0004-0000-1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8"/>
  <sheetViews>
    <sheetView topLeftCell="A4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Schede'!B28,"non utilizzata")</f>
        <v>17</v>
      </c>
      <c r="D2" s="98" t="s">
        <v>74</v>
      </c>
      <c r="E2" s="99"/>
      <c r="F2" s="63" t="s">
        <v>30</v>
      </c>
      <c r="H2" t="s">
        <v>30</v>
      </c>
    </row>
    <row r="3" spans="1:8" ht="45" customHeight="1" thickBot="1" x14ac:dyDescent="0.3">
      <c r="A3" s="105" t="s">
        <v>12</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40</v>
      </c>
      <c r="G7" s="8" t="s">
        <v>39</v>
      </c>
      <c r="H7">
        <v>2</v>
      </c>
    </row>
    <row r="8" spans="1:8" ht="30" customHeight="1" thickBot="1" x14ac:dyDescent="0.3">
      <c r="A8" s="23" t="s">
        <v>43</v>
      </c>
      <c r="B8" s="22">
        <f>VLOOKUP(B7,G5:H10,2,FALSE)</f>
        <v>3</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56</v>
      </c>
    </row>
    <row r="17" spans="1:8" ht="30" customHeight="1" thickBot="1" x14ac:dyDescent="0.3">
      <c r="A17" s="15" t="s">
        <v>43</v>
      </c>
      <c r="B17" s="30">
        <f>VLOOKUP(B16,G22:H25,2,FALSE)</f>
        <v>3</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2.6666666666666665</v>
      </c>
    </row>
    <row r="45" spans="1:8" ht="30" customHeight="1" thickBot="1" x14ac:dyDescent="0.3">
      <c r="A45" s="34"/>
      <c r="B45" s="35"/>
    </row>
    <row r="46" spans="1:8" ht="30" customHeight="1" thickBot="1" x14ac:dyDescent="0.3">
      <c r="A46" s="103" t="s">
        <v>112</v>
      </c>
      <c r="B46" s="111"/>
    </row>
    <row r="47" spans="1:8" ht="84" customHeight="1" thickBot="1" x14ac:dyDescent="0.3">
      <c r="A47" s="109" t="s">
        <v>188</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B00-000000000000}">
      <formula1>$G$13:$G$15</formula1>
    </dataValidation>
    <dataValidation type="list" allowBlank="1" showInputMessage="1" showErrorMessage="1" promptTitle="Criterio" prompt="Selezionare una delle possibili opzioni dal menu a tendina" sqref="B13" xr:uid="{00000000-0002-0000-1B00-000001000000}">
      <formula1>$G$17:$G$20</formula1>
    </dataValidation>
    <dataValidation type="list" allowBlank="1" showInputMessage="1" showErrorMessage="1" promptTitle="Criterio" prompt="Selezionare una delle possibili opzioni dal menu a tendina" sqref="B7" xr:uid="{00000000-0002-0000-1B00-000002000000}">
      <formula1>$G$5:$G$10</formula1>
    </dataValidation>
    <dataValidation type="list" allowBlank="1" showInputMessage="1" showErrorMessage="1" promptTitle="Criterio" prompt="Selezionare una delle possibili opzioni dal menu a tendina" sqref="B16" xr:uid="{00000000-0002-0000-1B00-000003000000}">
      <formula1>$G$22:$G$25</formula1>
    </dataValidation>
    <dataValidation type="list" allowBlank="1" showInputMessage="1" showErrorMessage="1" promptTitle="Criterio" prompt="Selezionare una delle possibili opzioni dal menu a tendina" sqref="B19" xr:uid="{00000000-0002-0000-1B00-000004000000}">
      <formula1>$G$27:$G$29</formula1>
    </dataValidation>
    <dataValidation type="list" allowBlank="1" showInputMessage="1" showErrorMessage="1" promptTitle="Criterio" prompt="Selezionare una delle possibili opzioni dal menu a tendina" sqref="B22" xr:uid="{00000000-0002-0000-1B00-000005000000}">
      <formula1>$G$31:$G$36</formula1>
    </dataValidation>
    <dataValidation type="list" allowBlank="1" showInputMessage="1" showErrorMessage="1" promptTitle="Seleziona" prompt="Selezionare una delle possibili opzioni dal menu a tendina" sqref="F2" xr:uid="{00000000-0002-0000-1B00-000006000000}">
      <formula1>$H$2:$H$3</formula1>
    </dataValidation>
    <dataValidation type="list" allowBlank="1" showInputMessage="1" showErrorMessage="1" promptTitle="Impatto" prompt="Selezionare una delle possibili opzioni dal menu a tendina" sqref="B29" xr:uid="{00000000-0002-0000-1B00-000007000000}">
      <formula1>$G$38:$G$43</formula1>
    </dataValidation>
    <dataValidation type="list" allowBlank="1" showInputMessage="1" showErrorMessage="1" promptTitle="Impatto" prompt="Selezionare una delle possibili opzioni dal menu a tendina" sqref="B32" xr:uid="{00000000-0002-0000-1B00-000008000000}">
      <formula1>$G$27:$G$29</formula1>
    </dataValidation>
    <dataValidation type="list" allowBlank="1" showInputMessage="1" showErrorMessage="1" promptTitle="Impatto" prompt="Selezionare una delle possibili opzioni dal menu a tendina" sqref="B35" xr:uid="{00000000-0002-0000-1B00-000009000000}">
      <formula1>$G$48:$G$54</formula1>
    </dataValidation>
    <dataValidation type="list" allowBlank="1" showInputMessage="1" showErrorMessage="1" promptTitle="Impatto" prompt="Selezionare una delle possibili opzioni dal menu a tendina" sqref="B38" xr:uid="{00000000-0002-0000-1B00-00000A000000}">
      <formula1>$G$56:$G$61</formula1>
    </dataValidation>
  </dataValidations>
  <hyperlinks>
    <hyperlink ref="D4:F4" location="'Indice Schede'!A1" display="Torna all'indice" xr:uid="{00000000-0004-0000-1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68"/>
  <sheetViews>
    <sheetView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Schede'!B29,"non utilizzata")</f>
        <v>18</v>
      </c>
      <c r="D2" s="98" t="s">
        <v>74</v>
      </c>
      <c r="E2" s="99"/>
      <c r="F2" s="63" t="s">
        <v>30</v>
      </c>
      <c r="H2" t="s">
        <v>30</v>
      </c>
    </row>
    <row r="3" spans="1:8" ht="45" customHeight="1" thickBot="1" x14ac:dyDescent="0.3">
      <c r="A3" s="105" t="s">
        <v>13</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41</v>
      </c>
      <c r="G7" s="8" t="s">
        <v>39</v>
      </c>
      <c r="H7">
        <v>2</v>
      </c>
    </row>
    <row r="8" spans="1:8" ht="30" customHeight="1" thickBot="1" x14ac:dyDescent="0.3">
      <c r="A8" s="23" t="s">
        <v>43</v>
      </c>
      <c r="B8" s="22">
        <f>VLOOKUP(B7,G5:H10,2,FALSE)</f>
        <v>4</v>
      </c>
      <c r="G8" s="7" t="s">
        <v>40</v>
      </c>
      <c r="H8">
        <v>3</v>
      </c>
    </row>
    <row r="9" spans="1:8" ht="30" customHeight="1" thickBot="1" x14ac:dyDescent="0.3">
      <c r="A9" s="96" t="s">
        <v>44</v>
      </c>
      <c r="B9" s="97"/>
      <c r="G9" s="7" t="s">
        <v>41</v>
      </c>
      <c r="H9">
        <v>4</v>
      </c>
    </row>
    <row r="10" spans="1:8" ht="30" customHeight="1" thickBot="1" x14ac:dyDescent="0.3">
      <c r="A10" s="25" t="s">
        <v>45</v>
      </c>
      <c r="B10" s="62" t="s">
        <v>46</v>
      </c>
      <c r="G10" s="7" t="s">
        <v>42</v>
      </c>
      <c r="H10">
        <v>5</v>
      </c>
    </row>
    <row r="11" spans="1:8" ht="30" customHeight="1" thickBot="1" x14ac:dyDescent="0.3">
      <c r="A11" s="26" t="s">
        <v>43</v>
      </c>
      <c r="B11" s="22">
        <f>VLOOKUP(B10,G13:H15,2,FALSE)</f>
        <v>2</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55</v>
      </c>
    </row>
    <row r="17" spans="1:8" ht="30" customHeight="1" thickBot="1" x14ac:dyDescent="0.3">
      <c r="A17" s="15" t="s">
        <v>43</v>
      </c>
      <c r="B17" s="30">
        <f>VLOOKUP(B16,G22:H25,2,FALSE)</f>
        <v>1</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1.8333333333333333</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100</v>
      </c>
      <c r="G29" s="11" t="s">
        <v>60</v>
      </c>
      <c r="H29">
        <v>5</v>
      </c>
    </row>
    <row r="30" spans="1:8" ht="30" customHeight="1" thickBot="1" x14ac:dyDescent="0.3">
      <c r="A30" s="15" t="s">
        <v>43</v>
      </c>
      <c r="B30" s="30">
        <f>VLOOKUP(B29,G38:H43,2,FALSE)</f>
        <v>5</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2.25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4.125</v>
      </c>
    </row>
    <row r="45" spans="1:8" ht="30" customHeight="1" thickBot="1" x14ac:dyDescent="0.3">
      <c r="A45" s="34"/>
      <c r="B45" s="35"/>
    </row>
    <row r="46" spans="1:8" ht="30" customHeight="1" thickBot="1" x14ac:dyDescent="0.3">
      <c r="A46" s="103" t="s">
        <v>112</v>
      </c>
      <c r="B46" s="111"/>
    </row>
    <row r="47" spans="1:8" ht="81" customHeight="1" thickBot="1" x14ac:dyDescent="0.3">
      <c r="A47" s="109" t="s">
        <v>329</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C00-000000000000}">
      <formula1>$G$56:$G$61</formula1>
    </dataValidation>
    <dataValidation type="list" allowBlank="1" showInputMessage="1" showErrorMessage="1" promptTitle="Impatto" prompt="Selezionare una delle possibili opzioni dal menu a tendina" sqref="B35" xr:uid="{00000000-0002-0000-1C00-000001000000}">
      <formula1>$G$48:$G$54</formula1>
    </dataValidation>
    <dataValidation type="list" allowBlank="1" showInputMessage="1" showErrorMessage="1" promptTitle="Impatto" prompt="Selezionare una delle possibili opzioni dal menu a tendina" sqref="B32" xr:uid="{00000000-0002-0000-1C00-000002000000}">
      <formula1>$G$27:$G$29</formula1>
    </dataValidation>
    <dataValidation type="list" allowBlank="1" showInputMessage="1" showErrorMessage="1" promptTitle="Impatto" prompt="Selezionare una delle possibili opzioni dal menu a tendina" sqref="B29" xr:uid="{00000000-0002-0000-1C00-000003000000}">
      <formula1>$G$38:$G$43</formula1>
    </dataValidation>
    <dataValidation type="list" allowBlank="1" showInputMessage="1" showErrorMessage="1" promptTitle="Seleziona" prompt="Selezionare una delle possibili opzioni dal menu a tendina" sqref="F2" xr:uid="{00000000-0002-0000-1C00-000004000000}">
      <formula1>$H$2:$H$3</formula1>
    </dataValidation>
    <dataValidation type="list" allowBlank="1" showInputMessage="1" showErrorMessage="1" promptTitle="Criterio" prompt="Selezionare una delle possibili opzioni dal menu a tendina" sqref="B22" xr:uid="{00000000-0002-0000-1C00-000005000000}">
      <formula1>$G$31:$G$36</formula1>
    </dataValidation>
    <dataValidation type="list" allowBlank="1" showInputMessage="1" showErrorMessage="1" promptTitle="Criterio" prompt="Selezionare una delle possibili opzioni dal menu a tendina" sqref="B19" xr:uid="{00000000-0002-0000-1C00-000006000000}">
      <formula1>$G$27:$G$29</formula1>
    </dataValidation>
    <dataValidation type="list" allowBlank="1" showInputMessage="1" showErrorMessage="1" promptTitle="Criterio" prompt="Selezionare una delle possibili opzioni dal menu a tendina" sqref="B16" xr:uid="{00000000-0002-0000-1C00-000007000000}">
      <formula1>$G$22:$G$25</formula1>
    </dataValidation>
    <dataValidation type="list" allowBlank="1" showInputMessage="1" showErrorMessage="1" promptTitle="Criterio" prompt="Selezionare una delle possibili opzioni dal menu a tendina" sqref="B7" xr:uid="{00000000-0002-0000-1C00-000008000000}">
      <formula1>$G$5:$G$10</formula1>
    </dataValidation>
    <dataValidation type="list" allowBlank="1" showInputMessage="1" showErrorMessage="1" promptTitle="Criterio" prompt="Selezionare una delle possibili opzioni dal menu a tendina" sqref="B13" xr:uid="{00000000-0002-0000-1C00-000009000000}">
      <formula1>$G$17:$G$20</formula1>
    </dataValidation>
    <dataValidation type="list" allowBlank="1" showInputMessage="1" showErrorMessage="1" promptTitle="Criterio" prompt="Selezionare una delle possibili opzioni dal menu a tendina" sqref="B10" xr:uid="{00000000-0002-0000-1C00-00000A000000}">
      <formula1>$G$13:$G$15</formula1>
    </dataValidation>
  </dataValidations>
  <hyperlinks>
    <hyperlink ref="D4:F4" location="'Indice Schede'!A1" display="Torna all'indice" xr:uid="{00000000-0004-0000-1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68"/>
  <sheetViews>
    <sheetView topLeftCell="A37"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Schede'!B30,"non utilizzata")</f>
        <v>19</v>
      </c>
      <c r="D2" s="98" t="s">
        <v>74</v>
      </c>
      <c r="E2" s="99"/>
      <c r="F2" s="63" t="s">
        <v>30</v>
      </c>
      <c r="H2" t="s">
        <v>30</v>
      </c>
    </row>
    <row r="3" spans="1:8" ht="45" customHeight="1" thickBot="1" x14ac:dyDescent="0.3">
      <c r="A3" s="105" t="s">
        <v>14</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39</v>
      </c>
      <c r="G7" s="8" t="s">
        <v>39</v>
      </c>
      <c r="H7">
        <v>2</v>
      </c>
    </row>
    <row r="8" spans="1:8" ht="30" customHeight="1" thickBot="1" x14ac:dyDescent="0.3">
      <c r="A8" s="23" t="s">
        <v>43</v>
      </c>
      <c r="B8" s="22">
        <f>VLOOKUP(B7,G5:H10,2,FALSE)</f>
        <v>2</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96" t="s">
        <v>53</v>
      </c>
      <c r="B15" s="97"/>
      <c r="G15" s="7" t="s">
        <v>47</v>
      </c>
      <c r="H15">
        <v>5</v>
      </c>
    </row>
    <row r="16" spans="1:8" ht="39" customHeight="1" x14ac:dyDescent="0.25">
      <c r="A16" s="28" t="s">
        <v>54</v>
      </c>
      <c r="B16" s="61" t="s">
        <v>55</v>
      </c>
    </row>
    <row r="17" spans="1:8" ht="30" customHeight="1" thickBot="1" x14ac:dyDescent="0.3">
      <c r="A17" s="15" t="s">
        <v>43</v>
      </c>
      <c r="B17" s="30">
        <f>VLOOKUP(B16,G22:H25,2,FALSE)</f>
        <v>1</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3" t="s">
        <v>112</v>
      </c>
      <c r="B46" s="111"/>
    </row>
    <row r="47" spans="1:8" ht="40.5" customHeight="1" thickBot="1" x14ac:dyDescent="0.3">
      <c r="A47" s="109" t="s">
        <v>190</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D00-000000000000}">
      <formula1>$G$13:$G$15</formula1>
    </dataValidation>
    <dataValidation type="list" allowBlank="1" showInputMessage="1" showErrorMessage="1" promptTitle="Criterio" prompt="Selezionare una delle possibili opzioni dal menu a tendina" sqref="B13" xr:uid="{00000000-0002-0000-1D00-000001000000}">
      <formula1>$G$17:$G$20</formula1>
    </dataValidation>
    <dataValidation type="list" allowBlank="1" showInputMessage="1" showErrorMessage="1" promptTitle="Criterio" prompt="Selezionare una delle possibili opzioni dal menu a tendina" sqref="B7" xr:uid="{00000000-0002-0000-1D00-000002000000}">
      <formula1>$G$5:$G$10</formula1>
    </dataValidation>
    <dataValidation type="list" allowBlank="1" showInputMessage="1" showErrorMessage="1" promptTitle="Criterio" prompt="Selezionare una delle possibili opzioni dal menu a tendina" sqref="B16" xr:uid="{00000000-0002-0000-1D00-000003000000}">
      <formula1>$G$22:$G$25</formula1>
    </dataValidation>
    <dataValidation type="list" allowBlank="1" showInputMessage="1" showErrorMessage="1" promptTitle="Criterio" prompt="Selezionare una delle possibili opzioni dal menu a tendina" sqref="B19" xr:uid="{00000000-0002-0000-1D00-000004000000}">
      <formula1>$G$27:$G$29</formula1>
    </dataValidation>
    <dataValidation type="list" allowBlank="1" showInputMessage="1" showErrorMessage="1" promptTitle="Criterio" prompt="Selezionare una delle possibili opzioni dal menu a tendina" sqref="B22" xr:uid="{00000000-0002-0000-1D00-000005000000}">
      <formula1>$G$31:$G$36</formula1>
    </dataValidation>
    <dataValidation type="list" allowBlank="1" showInputMessage="1" showErrorMessage="1" promptTitle="Seleziona" prompt="Selezionare una delle possibili opzioni dal menu a tendina" sqref="F2" xr:uid="{00000000-0002-0000-1D00-000006000000}">
      <formula1>$H$2:$H$3</formula1>
    </dataValidation>
    <dataValidation type="list" allowBlank="1" showInputMessage="1" showErrorMessage="1" promptTitle="Impatto" prompt="Selezionare una delle possibili opzioni dal menu a tendina" sqref="B29" xr:uid="{00000000-0002-0000-1D00-000007000000}">
      <formula1>$G$38:$G$43</formula1>
    </dataValidation>
    <dataValidation type="list" allowBlank="1" showInputMessage="1" showErrorMessage="1" promptTitle="Impatto" prompt="Selezionare una delle possibili opzioni dal menu a tendina" sqref="B32" xr:uid="{00000000-0002-0000-1D00-000008000000}">
      <formula1>$G$27:$G$29</formula1>
    </dataValidation>
    <dataValidation type="list" allowBlank="1" showInputMessage="1" showErrorMessage="1" promptTitle="Impatto" prompt="Selezionare una delle possibili opzioni dal menu a tendina" sqref="B35" xr:uid="{00000000-0002-0000-1D00-000009000000}">
      <formula1>$G$48:$G$54</formula1>
    </dataValidation>
    <dataValidation type="list" allowBlank="1" showInputMessage="1" showErrorMessage="1" promptTitle="Impatto" prompt="Selezionare una delle possibili opzioni dal menu a tendina" sqref="B38" xr:uid="{00000000-0002-0000-1D00-00000A000000}">
      <formula1>$G$56:$G$61</formula1>
    </dataValidation>
  </dataValidations>
  <hyperlinks>
    <hyperlink ref="D4:F4" location="'Indice Schede'!A1" display="Torna all'indice" xr:uid="{00000000-0004-0000-1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68"/>
  <sheetViews>
    <sheetView topLeftCell="B49"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Schede'!B31,"non utilizzata")</f>
        <v>20</v>
      </c>
      <c r="D2" s="98" t="s">
        <v>74</v>
      </c>
      <c r="E2" s="99"/>
      <c r="F2" s="63" t="s">
        <v>30</v>
      </c>
      <c r="H2" t="s">
        <v>30</v>
      </c>
    </row>
    <row r="3" spans="1:8" ht="45" customHeight="1" thickBot="1" x14ac:dyDescent="0.3">
      <c r="A3" s="105" t="s">
        <v>117</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41</v>
      </c>
      <c r="G7" s="8" t="s">
        <v>39</v>
      </c>
      <c r="H7">
        <v>2</v>
      </c>
    </row>
    <row r="8" spans="1:8" ht="30" customHeight="1" thickBot="1" x14ac:dyDescent="0.3">
      <c r="A8" s="23" t="s">
        <v>43</v>
      </c>
      <c r="B8" s="22">
        <f>VLOOKUP(B7,G5:H10,2,FALSE)</f>
        <v>4</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56</v>
      </c>
    </row>
    <row r="17" spans="1:8" ht="30" customHeight="1" thickBot="1" x14ac:dyDescent="0.3">
      <c r="A17" s="15" t="s">
        <v>43</v>
      </c>
      <c r="B17" s="30">
        <f>VLOOKUP(B16,G22:H25,2,FALSE)</f>
        <v>3</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3.541666666666667</v>
      </c>
    </row>
    <row r="45" spans="1:8" ht="30" customHeight="1" thickBot="1" x14ac:dyDescent="0.3">
      <c r="A45" s="34"/>
      <c r="B45" s="35"/>
    </row>
    <row r="46" spans="1:8" ht="30" customHeight="1" thickBot="1" x14ac:dyDescent="0.3">
      <c r="A46" s="103" t="s">
        <v>112</v>
      </c>
      <c r="B46" s="111"/>
    </row>
    <row r="47" spans="1:8" ht="40.5" customHeight="1" thickBot="1" x14ac:dyDescent="0.3">
      <c r="A47" s="109" t="s">
        <v>190</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E00-000000000000}">
      <formula1>$G$56:$G$61</formula1>
    </dataValidation>
    <dataValidation type="list" allowBlank="1" showInputMessage="1" showErrorMessage="1" promptTitle="Impatto" prompt="Selezionare una delle possibili opzioni dal menu a tendina" sqref="B35" xr:uid="{00000000-0002-0000-1E00-000001000000}">
      <formula1>$G$48:$G$54</formula1>
    </dataValidation>
    <dataValidation type="list" allowBlank="1" showInputMessage="1" showErrorMessage="1" promptTitle="Impatto" prompt="Selezionare una delle possibili opzioni dal menu a tendina" sqref="B32" xr:uid="{00000000-0002-0000-1E00-000002000000}">
      <formula1>$G$27:$G$29</formula1>
    </dataValidation>
    <dataValidation type="list" allowBlank="1" showInputMessage="1" showErrorMessage="1" promptTitle="Impatto" prompt="Selezionare una delle possibili opzioni dal menu a tendina" sqref="B29" xr:uid="{00000000-0002-0000-1E00-000003000000}">
      <formula1>$G$38:$G$43</formula1>
    </dataValidation>
    <dataValidation type="list" allowBlank="1" showInputMessage="1" showErrorMessage="1" promptTitle="Seleziona" prompt="Selezionare una delle possibili opzioni dal menu a tendina" sqref="F2" xr:uid="{00000000-0002-0000-1E00-000004000000}">
      <formula1>$H$2:$H$3</formula1>
    </dataValidation>
    <dataValidation type="list" allowBlank="1" showInputMessage="1" showErrorMessage="1" promptTitle="Criterio" prompt="Selezionare una delle possibili opzioni dal menu a tendina" sqref="B22" xr:uid="{00000000-0002-0000-1E00-000005000000}">
      <formula1>$G$31:$G$36</formula1>
    </dataValidation>
    <dataValidation type="list" allowBlank="1" showInputMessage="1" showErrorMessage="1" promptTitle="Criterio" prompt="Selezionare una delle possibili opzioni dal menu a tendina" sqref="B19" xr:uid="{00000000-0002-0000-1E00-000006000000}">
      <formula1>$G$27:$G$29</formula1>
    </dataValidation>
    <dataValidation type="list" allowBlank="1" showInputMessage="1" showErrorMessage="1" promptTitle="Criterio" prompt="Selezionare una delle possibili opzioni dal menu a tendina" sqref="B16" xr:uid="{00000000-0002-0000-1E00-000007000000}">
      <formula1>$G$22:$G$25</formula1>
    </dataValidation>
    <dataValidation type="list" allowBlank="1" showInputMessage="1" showErrorMessage="1" promptTitle="Criterio" prompt="Selezionare una delle possibili opzioni dal menu a tendina" sqref="B7" xr:uid="{00000000-0002-0000-1E00-000008000000}">
      <formula1>$G$5:$G$10</formula1>
    </dataValidation>
    <dataValidation type="list" allowBlank="1" showInputMessage="1" showErrorMessage="1" promptTitle="Criterio" prompt="Selezionare una delle possibili opzioni dal menu a tendina" sqref="B13" xr:uid="{00000000-0002-0000-1E00-000009000000}">
      <formula1>$G$17:$G$20</formula1>
    </dataValidation>
    <dataValidation type="list" allowBlank="1" showInputMessage="1" showErrorMessage="1" promptTitle="Criterio" prompt="Selezionare una delle possibili opzioni dal menu a tendina" sqref="B10" xr:uid="{00000000-0002-0000-1E00-00000A000000}">
      <formula1>$G$13:$G$15</formula1>
    </dataValidation>
  </dataValidations>
  <hyperlinks>
    <hyperlink ref="D4:F4" location="'Indice Schede'!A1" display="Torna all'indice" xr:uid="{00000000-0004-0000-1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68"/>
  <sheetViews>
    <sheetView topLeftCell="A49"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Schede'!B32,"non utilizzata")</f>
        <v>21</v>
      </c>
      <c r="D2" s="98" t="s">
        <v>74</v>
      </c>
      <c r="E2" s="99"/>
      <c r="F2" s="63" t="s">
        <v>30</v>
      </c>
      <c r="H2" t="s">
        <v>30</v>
      </c>
    </row>
    <row r="3" spans="1:8" ht="45" customHeight="1" thickBot="1" x14ac:dyDescent="0.3">
      <c r="A3" s="105" t="s">
        <v>118</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40</v>
      </c>
      <c r="G7" s="8" t="s">
        <v>39</v>
      </c>
      <c r="H7">
        <v>2</v>
      </c>
    </row>
    <row r="8" spans="1:8" ht="30" customHeight="1" thickBot="1" x14ac:dyDescent="0.3">
      <c r="A8" s="23" t="s">
        <v>43</v>
      </c>
      <c r="B8" s="22">
        <f>VLOOKUP(B7,G5:H10,2,FALSE)</f>
        <v>3</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57</v>
      </c>
    </row>
    <row r="17" spans="1:8" ht="30" customHeight="1" thickBot="1" x14ac:dyDescent="0.3">
      <c r="A17" s="15" t="s">
        <v>43</v>
      </c>
      <c r="B17" s="30">
        <f>VLOOKUP(B16,G22:H25,2,FALSE)</f>
        <v>5</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67</v>
      </c>
      <c r="G22" s="7" t="s">
        <v>71</v>
      </c>
      <c r="H22" t="s">
        <v>70</v>
      </c>
    </row>
    <row r="23" spans="1:8" ht="30" customHeight="1" thickBot="1" x14ac:dyDescent="0.3">
      <c r="A23" s="15" t="s">
        <v>43</v>
      </c>
      <c r="B23" s="30">
        <f>VLOOKUP(B22,G31:H36,2,FALSE)</f>
        <v>5</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4.166666666666667</v>
      </c>
    </row>
    <row r="45" spans="1:8" ht="30" customHeight="1" thickBot="1" x14ac:dyDescent="0.3">
      <c r="A45" s="34"/>
      <c r="B45" s="35"/>
    </row>
    <row r="46" spans="1:8" ht="30" customHeight="1" thickBot="1" x14ac:dyDescent="0.3">
      <c r="A46" s="103" t="s">
        <v>112</v>
      </c>
      <c r="B46" s="111"/>
    </row>
    <row r="47" spans="1:8" ht="66" customHeight="1" thickBot="1" x14ac:dyDescent="0.3">
      <c r="A47" s="109" t="s">
        <v>191</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F00-000000000000}">
      <formula1>$G$13:$G$15</formula1>
    </dataValidation>
    <dataValidation type="list" allowBlank="1" showInputMessage="1" showErrorMessage="1" promptTitle="Criterio" prompt="Selezionare una delle possibili opzioni dal menu a tendina" sqref="B13" xr:uid="{00000000-0002-0000-1F00-000001000000}">
      <formula1>$G$17:$G$20</formula1>
    </dataValidation>
    <dataValidation type="list" allowBlank="1" showInputMessage="1" showErrorMessage="1" promptTitle="Criterio" prompt="Selezionare una delle possibili opzioni dal menu a tendina" sqref="B7" xr:uid="{00000000-0002-0000-1F00-000002000000}">
      <formula1>$G$5:$G$10</formula1>
    </dataValidation>
    <dataValidation type="list" allowBlank="1" showInputMessage="1" showErrorMessage="1" promptTitle="Criterio" prompt="Selezionare una delle possibili opzioni dal menu a tendina" sqref="B16" xr:uid="{00000000-0002-0000-1F00-000003000000}">
      <formula1>$G$22:$G$25</formula1>
    </dataValidation>
    <dataValidation type="list" allowBlank="1" showInputMessage="1" showErrorMessage="1" promptTitle="Criterio" prompt="Selezionare una delle possibili opzioni dal menu a tendina" sqref="B19" xr:uid="{00000000-0002-0000-1F00-000004000000}">
      <formula1>$G$27:$G$29</formula1>
    </dataValidation>
    <dataValidation type="list" allowBlank="1" showInputMessage="1" showErrorMessage="1" promptTitle="Criterio" prompt="Selezionare una delle possibili opzioni dal menu a tendina" sqref="B22" xr:uid="{00000000-0002-0000-1F00-000005000000}">
      <formula1>$G$31:$G$36</formula1>
    </dataValidation>
    <dataValidation type="list" allowBlank="1" showInputMessage="1" showErrorMessage="1" promptTitle="Seleziona" prompt="Selezionare una delle possibili opzioni dal menu a tendina" sqref="F2" xr:uid="{00000000-0002-0000-1F00-000006000000}">
      <formula1>$H$2:$H$3</formula1>
    </dataValidation>
    <dataValidation type="list" allowBlank="1" showInputMessage="1" showErrorMessage="1" promptTitle="Impatto" prompt="Selezionare una delle possibili opzioni dal menu a tendina" sqref="B29" xr:uid="{00000000-0002-0000-1F00-000007000000}">
      <formula1>$G$38:$G$43</formula1>
    </dataValidation>
    <dataValidation type="list" allowBlank="1" showInputMessage="1" showErrorMessage="1" promptTitle="Impatto" prompt="Selezionare una delle possibili opzioni dal menu a tendina" sqref="B32" xr:uid="{00000000-0002-0000-1F00-000008000000}">
      <formula1>$G$27:$G$29</formula1>
    </dataValidation>
    <dataValidation type="list" allowBlank="1" showInputMessage="1" showErrorMessage="1" promptTitle="Impatto" prompt="Selezionare una delle possibili opzioni dal menu a tendina" sqref="B35" xr:uid="{00000000-0002-0000-1F00-000009000000}">
      <formula1>$G$48:$G$54</formula1>
    </dataValidation>
    <dataValidation type="list" allowBlank="1" showInputMessage="1" showErrorMessage="1" promptTitle="Impatto" prompt="Selezionare una delle possibili opzioni dal menu a tendina" sqref="B38" xr:uid="{00000000-0002-0000-1F00-00000A000000}">
      <formula1>$G$56:$G$61</formula1>
    </dataValidation>
  </dataValidations>
  <hyperlinks>
    <hyperlink ref="D4:F4" location="'Indice Schede'!A1" display="Torna all'indice" xr:uid="{00000000-0004-0000-1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68"/>
  <sheetViews>
    <sheetView zoomScaleSheetLayoutView="100" workbookViewId="0">
      <selection activeCell="A50" sqref="A5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Schede'!B33,"non utilizzata")</f>
        <v>22</v>
      </c>
      <c r="D2" s="98" t="s">
        <v>74</v>
      </c>
      <c r="E2" s="99"/>
      <c r="F2" s="63" t="s">
        <v>30</v>
      </c>
      <c r="H2" t="s">
        <v>30</v>
      </c>
    </row>
    <row r="3" spans="1:8" ht="45" customHeight="1" thickBot="1" x14ac:dyDescent="0.3">
      <c r="A3" s="105" t="s">
        <v>229</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38</v>
      </c>
      <c r="G7" s="8" t="s">
        <v>39</v>
      </c>
      <c r="H7">
        <v>2</v>
      </c>
    </row>
    <row r="8" spans="1:8" ht="30" customHeight="1" thickBot="1" x14ac:dyDescent="0.3">
      <c r="A8" s="23" t="s">
        <v>43</v>
      </c>
      <c r="B8" s="22">
        <v>2</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v>3</v>
      </c>
      <c r="G14" s="7" t="s">
        <v>46</v>
      </c>
      <c r="H14">
        <v>2</v>
      </c>
    </row>
    <row r="15" spans="1:8" ht="30" customHeight="1" thickBot="1" x14ac:dyDescent="0.3">
      <c r="A15" s="96" t="s">
        <v>53</v>
      </c>
      <c r="B15" s="97"/>
      <c r="G15" s="7" t="s">
        <v>47</v>
      </c>
      <c r="H15">
        <v>5</v>
      </c>
    </row>
    <row r="16" spans="1:8" ht="39" customHeight="1" x14ac:dyDescent="0.25">
      <c r="A16" s="28" t="s">
        <v>54</v>
      </c>
      <c r="B16" s="61" t="s">
        <v>56</v>
      </c>
    </row>
    <row r="17" spans="1:8" ht="30" customHeight="1" thickBot="1" x14ac:dyDescent="0.3">
      <c r="A17" s="15" t="s">
        <v>43</v>
      </c>
      <c r="B17" s="30">
        <v>5</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v>1</v>
      </c>
      <c r="G20" s="11" t="s">
        <v>52</v>
      </c>
      <c r="H20">
        <v>5</v>
      </c>
    </row>
    <row r="21" spans="1:8" ht="30" customHeight="1" x14ac:dyDescent="0.25">
      <c r="A21" s="96" t="s">
        <v>61</v>
      </c>
      <c r="B21" s="97"/>
    </row>
    <row r="22" spans="1:8" ht="30" customHeight="1" thickBot="1" x14ac:dyDescent="0.3">
      <c r="A22" s="29" t="s">
        <v>62</v>
      </c>
      <c r="B22" s="61" t="s">
        <v>64</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105</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1.5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4.75</v>
      </c>
    </row>
    <row r="45" spans="1:8" ht="30" customHeight="1" thickBot="1" x14ac:dyDescent="0.3">
      <c r="A45" s="34"/>
      <c r="B45" s="35"/>
    </row>
    <row r="46" spans="1:8" ht="30" customHeight="1" thickBot="1" x14ac:dyDescent="0.3">
      <c r="A46" s="103" t="s">
        <v>112</v>
      </c>
      <c r="B46" s="111"/>
    </row>
    <row r="47" spans="1:8" ht="54.75" customHeight="1" thickBot="1" x14ac:dyDescent="0.3">
      <c r="A47" s="109" t="s">
        <v>330</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000-000000000000}">
      <formula1>$G$56:$G$61</formula1>
    </dataValidation>
    <dataValidation type="list" allowBlank="1" showInputMessage="1" showErrorMessage="1" promptTitle="Impatto" prompt="Selezionare una delle possibili opzioni dal menu a tendina" sqref="B35" xr:uid="{00000000-0002-0000-2000-000001000000}">
      <formula1>$G$48:$G$54</formula1>
    </dataValidation>
    <dataValidation type="list" allowBlank="1" showInputMessage="1" showErrorMessage="1" promptTitle="Impatto" prompt="Selezionare una delle possibili opzioni dal menu a tendina" sqref="B32" xr:uid="{00000000-0002-0000-2000-000002000000}">
      <formula1>$G$27:$G$29</formula1>
    </dataValidation>
    <dataValidation type="list" allowBlank="1" showInputMessage="1" showErrorMessage="1" promptTitle="Impatto" prompt="Selezionare una delle possibili opzioni dal menu a tendina" sqref="B29" xr:uid="{00000000-0002-0000-2000-000003000000}">
      <formula1>$G$38:$G$43</formula1>
    </dataValidation>
    <dataValidation type="list" allowBlank="1" showInputMessage="1" showErrorMessage="1" promptTitle="Seleziona" prompt="Selezionare una delle possibili opzioni dal menu a tendina" sqref="F2" xr:uid="{00000000-0002-0000-2000-000004000000}">
      <formula1>$H$2:$H$3</formula1>
    </dataValidation>
    <dataValidation type="list" allowBlank="1" showInputMessage="1" showErrorMessage="1" promptTitle="Criterio" prompt="Selezionare una delle possibili opzioni dal menu a tendina" sqref="B22" xr:uid="{00000000-0002-0000-2000-000005000000}">
      <formula1>$G$31:$G$36</formula1>
    </dataValidation>
    <dataValidation type="list" allowBlank="1" showInputMessage="1" showErrorMessage="1" promptTitle="Criterio" prompt="Selezionare una delle possibili opzioni dal menu a tendina" sqref="B19" xr:uid="{00000000-0002-0000-2000-000006000000}">
      <formula1>$G$27:$G$29</formula1>
    </dataValidation>
    <dataValidation type="list" allowBlank="1" showInputMessage="1" showErrorMessage="1" promptTitle="Criterio" prompt="Selezionare una delle possibili opzioni dal menu a tendina" sqref="B16" xr:uid="{00000000-0002-0000-2000-000007000000}">
      <formula1>$G$22:$G$25</formula1>
    </dataValidation>
    <dataValidation type="list" allowBlank="1" showInputMessage="1" showErrorMessage="1" promptTitle="Criterio" prompt="Selezionare una delle possibili opzioni dal menu a tendina" sqref="B7" xr:uid="{00000000-0002-0000-2000-000008000000}">
      <formula1>$G$5:$G$10</formula1>
    </dataValidation>
    <dataValidation type="list" allowBlank="1" showInputMessage="1" showErrorMessage="1" promptTitle="Criterio" prompt="Selezionare una delle possibili opzioni dal menu a tendina" sqref="B13" xr:uid="{00000000-0002-0000-2000-000009000000}">
      <formula1>$G$17:$G$20</formula1>
    </dataValidation>
    <dataValidation type="list" allowBlank="1" showInputMessage="1" showErrorMessage="1" promptTitle="Criterio" prompt="Selezionare una delle possibili opzioni dal menu a tendina" sqref="B10" xr:uid="{00000000-0002-0000-2000-00000A000000}">
      <formula1>$G$13:$G$15</formula1>
    </dataValidation>
  </dataValidations>
  <hyperlinks>
    <hyperlink ref="D4:F4" location="'Indice Schede'!A1" display="Torna all'indice" xr:uid="{00000000-0004-0000-2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68"/>
  <sheetViews>
    <sheetView topLeftCell="A22"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Schede'!B34,"non utilizzata")</f>
        <v>23</v>
      </c>
      <c r="D2" s="98" t="s">
        <v>74</v>
      </c>
      <c r="E2" s="99"/>
      <c r="F2" s="63" t="s">
        <v>30</v>
      </c>
      <c r="H2" t="s">
        <v>30</v>
      </c>
    </row>
    <row r="3" spans="1:8" ht="45" customHeight="1" thickBot="1" x14ac:dyDescent="0.3">
      <c r="A3" s="105" t="s">
        <v>15</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38</v>
      </c>
      <c r="G7" s="8" t="s">
        <v>39</v>
      </c>
      <c r="H7">
        <v>2</v>
      </c>
    </row>
    <row r="8" spans="1:8" ht="30" customHeight="1" thickBot="1" x14ac:dyDescent="0.3">
      <c r="A8" s="23" t="s">
        <v>43</v>
      </c>
      <c r="B8" s="22">
        <f>VLOOKUP(B7,G5:H10,2,FALSE)</f>
        <v>1</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56</v>
      </c>
    </row>
    <row r="17" spans="1:8" ht="30" customHeight="1" thickBot="1" x14ac:dyDescent="0.3">
      <c r="A17" s="15" t="s">
        <v>43</v>
      </c>
      <c r="B17" s="30">
        <f>VLOOKUP(B16,G22:H25,2,FALSE)</f>
        <v>3</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2</v>
      </c>
    </row>
    <row r="45" spans="1:8" ht="30" customHeight="1" thickBot="1" x14ac:dyDescent="0.3">
      <c r="A45" s="34"/>
      <c r="B45" s="35"/>
    </row>
    <row r="46" spans="1:8" ht="30" customHeight="1" thickBot="1" x14ac:dyDescent="0.3">
      <c r="A46" s="103" t="s">
        <v>112</v>
      </c>
      <c r="B46" s="111"/>
    </row>
    <row r="47" spans="1:8" ht="84" customHeight="1" thickBot="1" x14ac:dyDescent="0.3">
      <c r="A47" s="109" t="s">
        <v>331</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100-000000000000}">
      <formula1>$G$13:$G$15</formula1>
    </dataValidation>
    <dataValidation type="list" allowBlank="1" showInputMessage="1" showErrorMessage="1" promptTitle="Criterio" prompt="Selezionare una delle possibili opzioni dal menu a tendina" sqref="B13" xr:uid="{00000000-0002-0000-2100-000001000000}">
      <formula1>$G$17:$G$20</formula1>
    </dataValidation>
    <dataValidation type="list" allowBlank="1" showInputMessage="1" showErrorMessage="1" promptTitle="Criterio" prompt="Selezionare una delle possibili opzioni dal menu a tendina" sqref="B7" xr:uid="{00000000-0002-0000-2100-000002000000}">
      <formula1>$G$5:$G$10</formula1>
    </dataValidation>
    <dataValidation type="list" allowBlank="1" showInputMessage="1" showErrorMessage="1" promptTitle="Criterio" prompt="Selezionare una delle possibili opzioni dal menu a tendina" sqref="B16" xr:uid="{00000000-0002-0000-2100-000003000000}">
      <formula1>$G$22:$G$25</formula1>
    </dataValidation>
    <dataValidation type="list" allowBlank="1" showInputMessage="1" showErrorMessage="1" promptTitle="Criterio" prompt="Selezionare una delle possibili opzioni dal menu a tendina" sqref="B19" xr:uid="{00000000-0002-0000-2100-000004000000}">
      <formula1>$G$27:$G$29</formula1>
    </dataValidation>
    <dataValidation type="list" allowBlank="1" showInputMessage="1" showErrorMessage="1" promptTitle="Criterio" prompt="Selezionare una delle possibili opzioni dal menu a tendina" sqref="B22" xr:uid="{00000000-0002-0000-2100-000005000000}">
      <formula1>$G$31:$G$36</formula1>
    </dataValidation>
    <dataValidation type="list" allowBlank="1" showInputMessage="1" showErrorMessage="1" promptTitle="Seleziona" prompt="Selezionare una delle possibili opzioni dal menu a tendina" sqref="F2" xr:uid="{00000000-0002-0000-2100-000006000000}">
      <formula1>$H$2:$H$3</formula1>
    </dataValidation>
    <dataValidation type="list" allowBlank="1" showInputMessage="1" showErrorMessage="1" promptTitle="Impatto" prompt="Selezionare una delle possibili opzioni dal menu a tendina" sqref="B29" xr:uid="{00000000-0002-0000-2100-000007000000}">
      <formula1>$G$38:$G$43</formula1>
    </dataValidation>
    <dataValidation type="list" allowBlank="1" showInputMessage="1" showErrorMessage="1" promptTitle="Impatto" prompt="Selezionare una delle possibili opzioni dal menu a tendina" sqref="B32" xr:uid="{00000000-0002-0000-2100-000008000000}">
      <formula1>$G$27:$G$29</formula1>
    </dataValidation>
    <dataValidation type="list" allowBlank="1" showInputMessage="1" showErrorMessage="1" promptTitle="Impatto" prompt="Selezionare una delle possibili opzioni dal menu a tendina" sqref="B35" xr:uid="{00000000-0002-0000-2100-000009000000}">
      <formula1>$G$48:$G$54</formula1>
    </dataValidation>
    <dataValidation type="list" allowBlank="1" showInputMessage="1" showErrorMessage="1" promptTitle="Impatto" prompt="Selezionare una delle possibili opzioni dal menu a tendina" sqref="B38" xr:uid="{00000000-0002-0000-2100-00000A000000}">
      <formula1>$G$56:$G$61</formula1>
    </dataValidation>
  </dataValidations>
  <hyperlinks>
    <hyperlink ref="D4:F4" location="'Indice Schede'!A1" display="Torna all'indice" xr:uid="{00000000-0004-0000-2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68"/>
  <sheetViews>
    <sheetView topLeftCell="B43"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Schede'!B35,"non utilizzata")</f>
        <v>24</v>
      </c>
      <c r="D2" s="98" t="s">
        <v>74</v>
      </c>
      <c r="E2" s="99"/>
      <c r="F2" s="63" t="s">
        <v>30</v>
      </c>
      <c r="H2" t="s">
        <v>30</v>
      </c>
    </row>
    <row r="3" spans="1:8" ht="45" customHeight="1" thickBot="1" x14ac:dyDescent="0.3">
      <c r="A3" s="105" t="s">
        <v>16</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42</v>
      </c>
      <c r="G7" s="8" t="s">
        <v>39</v>
      </c>
      <c r="H7">
        <v>2</v>
      </c>
    </row>
    <row r="8" spans="1:8" ht="30" customHeight="1" thickBot="1" x14ac:dyDescent="0.3">
      <c r="A8" s="23" t="s">
        <v>43</v>
      </c>
      <c r="B8" s="22">
        <f>VLOOKUP(B7,G5:H10,2,FALSE)</f>
        <v>5</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56</v>
      </c>
    </row>
    <row r="17" spans="1:8" ht="30" customHeight="1" thickBot="1" x14ac:dyDescent="0.3">
      <c r="A17" s="15" t="s">
        <v>43</v>
      </c>
      <c r="B17" s="30">
        <f>VLOOKUP(B16,G22:H25,2,FALSE)</f>
        <v>3</v>
      </c>
      <c r="G17" s="7" t="s">
        <v>71</v>
      </c>
      <c r="H17" t="s">
        <v>70</v>
      </c>
    </row>
    <row r="18" spans="1:8" ht="30" customHeight="1" thickBot="1" x14ac:dyDescent="0.3">
      <c r="A18" s="96" t="s">
        <v>58</v>
      </c>
      <c r="B18" s="97"/>
      <c r="G18" s="11" t="s">
        <v>50</v>
      </c>
      <c r="H18">
        <v>1</v>
      </c>
    </row>
    <row r="19" spans="1:8" ht="30" customHeight="1" thickBot="1" x14ac:dyDescent="0.3">
      <c r="A19" s="29" t="s">
        <v>72</v>
      </c>
      <c r="B19" s="61" t="s">
        <v>60</v>
      </c>
      <c r="G19" s="11" t="s">
        <v>51</v>
      </c>
      <c r="H19">
        <v>3</v>
      </c>
    </row>
    <row r="20" spans="1:8" ht="30" customHeight="1" thickBot="1" x14ac:dyDescent="0.3">
      <c r="A20" s="15" t="s">
        <v>43</v>
      </c>
      <c r="B20" s="30">
        <f>VLOOKUP(B19,G27:H29,2,FALSE)</f>
        <v>5</v>
      </c>
      <c r="G20" s="11" t="s">
        <v>52</v>
      </c>
      <c r="H20">
        <v>5</v>
      </c>
    </row>
    <row r="21" spans="1:8" ht="30" customHeight="1" x14ac:dyDescent="0.25">
      <c r="A21" s="96" t="s">
        <v>61</v>
      </c>
      <c r="B21" s="97"/>
    </row>
    <row r="22" spans="1:8" ht="30" customHeight="1" thickBot="1" x14ac:dyDescent="0.3">
      <c r="A22" s="29" t="s">
        <v>62</v>
      </c>
      <c r="B22" s="61"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3" t="s">
        <v>112</v>
      </c>
      <c r="B46" s="111"/>
    </row>
    <row r="47" spans="1:8" ht="67.5" customHeight="1" thickBot="1" x14ac:dyDescent="0.3">
      <c r="A47" s="109" t="s">
        <v>181</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200-000000000000}">
      <formula1>$G$56:$G$61</formula1>
    </dataValidation>
    <dataValidation type="list" allowBlank="1" showInputMessage="1" showErrorMessage="1" promptTitle="Impatto" prompt="Selezionare una delle possibili opzioni dal menu a tendina" sqref="B35" xr:uid="{00000000-0002-0000-2200-000001000000}">
      <formula1>$G$48:$G$54</formula1>
    </dataValidation>
    <dataValidation type="list" allowBlank="1" showInputMessage="1" showErrorMessage="1" promptTitle="Impatto" prompt="Selezionare una delle possibili opzioni dal menu a tendina" sqref="B32" xr:uid="{00000000-0002-0000-2200-000002000000}">
      <formula1>$G$27:$G$29</formula1>
    </dataValidation>
    <dataValidation type="list" allowBlank="1" showInputMessage="1" showErrorMessage="1" promptTitle="Impatto" prompt="Selezionare una delle possibili opzioni dal menu a tendina" sqref="B29" xr:uid="{00000000-0002-0000-2200-000003000000}">
      <formula1>$G$38:$G$43</formula1>
    </dataValidation>
    <dataValidation type="list" allowBlank="1" showInputMessage="1" showErrorMessage="1" promptTitle="Seleziona" prompt="Selezionare una delle possibili opzioni dal menu a tendina" sqref="F2" xr:uid="{00000000-0002-0000-2200-000004000000}">
      <formula1>$H$2:$H$3</formula1>
    </dataValidation>
    <dataValidation type="list" allowBlank="1" showInputMessage="1" showErrorMessage="1" promptTitle="Criterio" prompt="Selezionare una delle possibili opzioni dal menu a tendina" sqref="B22" xr:uid="{00000000-0002-0000-2200-000005000000}">
      <formula1>$G$31:$G$36</formula1>
    </dataValidation>
    <dataValidation type="list" allowBlank="1" showInputMessage="1" showErrorMessage="1" promptTitle="Criterio" prompt="Selezionare una delle possibili opzioni dal menu a tendina" sqref="B19" xr:uid="{00000000-0002-0000-2200-000006000000}">
      <formula1>$G$27:$G$29</formula1>
    </dataValidation>
    <dataValidation type="list" allowBlank="1" showInputMessage="1" showErrorMessage="1" promptTitle="Criterio" prompt="Selezionare una delle possibili opzioni dal menu a tendina" sqref="B16" xr:uid="{00000000-0002-0000-2200-000007000000}">
      <formula1>$G$22:$G$25</formula1>
    </dataValidation>
    <dataValidation type="list" allowBlank="1" showInputMessage="1" showErrorMessage="1" promptTitle="Criterio" prompt="Selezionare una delle possibili opzioni dal menu a tendina" sqref="B7" xr:uid="{00000000-0002-0000-2200-000008000000}">
      <formula1>$G$5:$G$10</formula1>
    </dataValidation>
    <dataValidation type="list" allowBlank="1" showInputMessage="1" showErrorMessage="1" promptTitle="Criterio" prompt="Selezionare una delle possibili opzioni dal menu a tendina" sqref="B13" xr:uid="{00000000-0002-0000-2200-000009000000}">
      <formula1>$G$17:$G$20</formula1>
    </dataValidation>
    <dataValidation type="list" allowBlank="1" showInputMessage="1" showErrorMessage="1" promptTitle="Criterio" prompt="Selezionare una delle possibili opzioni dal menu a tendina" sqref="B10" xr:uid="{00000000-0002-0000-2200-00000A000000}">
      <formula1>$G$13:$G$15</formula1>
    </dataValidation>
  </dataValidations>
  <hyperlinks>
    <hyperlink ref="D4:F4" location="'Indice Schede'!A1" display="Torna all'indice" xr:uid="{00000000-0004-0000-2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68"/>
  <sheetViews>
    <sheetView topLeftCell="A19"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Schede'!B36,"non utilizzata")</f>
        <v>25</v>
      </c>
      <c r="D2" s="98" t="s">
        <v>74</v>
      </c>
      <c r="E2" s="99"/>
      <c r="F2" s="63" t="s">
        <v>30</v>
      </c>
      <c r="H2" t="s">
        <v>30</v>
      </c>
    </row>
    <row r="3" spans="1:8" ht="45" customHeight="1" thickBot="1" x14ac:dyDescent="0.3">
      <c r="A3" s="105" t="s">
        <v>17</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42</v>
      </c>
      <c r="G7" s="8" t="s">
        <v>39</v>
      </c>
      <c r="H7">
        <v>2</v>
      </c>
    </row>
    <row r="8" spans="1:8" ht="30" customHeight="1" thickBot="1" x14ac:dyDescent="0.3">
      <c r="A8" s="23" t="s">
        <v>43</v>
      </c>
      <c r="B8" s="22">
        <f>VLOOKUP(B7,G5:H10,2,FALSE)</f>
        <v>5</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56</v>
      </c>
    </row>
    <row r="17" spans="1:8" ht="30" customHeight="1" thickBot="1" x14ac:dyDescent="0.3">
      <c r="A17" s="15" t="s">
        <v>43</v>
      </c>
      <c r="B17" s="30">
        <f>VLOOKUP(B16,G22:H25,2,FALSE)</f>
        <v>3</v>
      </c>
      <c r="G17" s="7" t="s">
        <v>71</v>
      </c>
      <c r="H17" t="s">
        <v>70</v>
      </c>
    </row>
    <row r="18" spans="1:8" ht="30" customHeight="1" thickBot="1" x14ac:dyDescent="0.3">
      <c r="A18" s="96" t="s">
        <v>58</v>
      </c>
      <c r="B18" s="97"/>
      <c r="G18" s="11" t="s">
        <v>50</v>
      </c>
      <c r="H18">
        <v>1</v>
      </c>
    </row>
    <row r="19" spans="1:8" ht="30" customHeight="1" thickBot="1" x14ac:dyDescent="0.3">
      <c r="A19" s="29" t="s">
        <v>72</v>
      </c>
      <c r="B19" s="61" t="s">
        <v>60</v>
      </c>
      <c r="G19" s="11" t="s">
        <v>51</v>
      </c>
      <c r="H19">
        <v>3</v>
      </c>
    </row>
    <row r="20" spans="1:8" ht="30" customHeight="1" thickBot="1" x14ac:dyDescent="0.3">
      <c r="A20" s="15" t="s">
        <v>43</v>
      </c>
      <c r="B20" s="30">
        <f>VLOOKUP(B19,G27:H29,2,FALSE)</f>
        <v>5</v>
      </c>
      <c r="G20" s="11" t="s">
        <v>52</v>
      </c>
      <c r="H20">
        <v>5</v>
      </c>
    </row>
    <row r="21" spans="1:8" ht="30" customHeight="1" x14ac:dyDescent="0.25">
      <c r="A21" s="96" t="s">
        <v>61</v>
      </c>
      <c r="B21" s="97"/>
    </row>
    <row r="22" spans="1:8" ht="30" customHeight="1" thickBot="1" x14ac:dyDescent="0.3">
      <c r="A22" s="29" t="s">
        <v>62</v>
      </c>
      <c r="B22" s="61"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3" t="s">
        <v>112</v>
      </c>
      <c r="B46" s="111"/>
    </row>
    <row r="47" spans="1:8" ht="65.25" customHeight="1" thickBot="1" x14ac:dyDescent="0.3">
      <c r="A47" s="109" t="s">
        <v>181</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300-000000000000}">
      <formula1>$G$13:$G$15</formula1>
    </dataValidation>
    <dataValidation type="list" allowBlank="1" showInputMessage="1" showErrorMessage="1" promptTitle="Criterio" prompt="Selezionare una delle possibili opzioni dal menu a tendina" sqref="B13" xr:uid="{00000000-0002-0000-2300-000001000000}">
      <formula1>$G$17:$G$20</formula1>
    </dataValidation>
    <dataValidation type="list" allowBlank="1" showInputMessage="1" showErrorMessage="1" promptTitle="Criterio" prompt="Selezionare una delle possibili opzioni dal menu a tendina" sqref="B7" xr:uid="{00000000-0002-0000-2300-000002000000}">
      <formula1>$G$5:$G$10</formula1>
    </dataValidation>
    <dataValidation type="list" allowBlank="1" showInputMessage="1" showErrorMessage="1" promptTitle="Criterio" prompt="Selezionare una delle possibili opzioni dal menu a tendina" sqref="B16" xr:uid="{00000000-0002-0000-2300-000003000000}">
      <formula1>$G$22:$G$25</formula1>
    </dataValidation>
    <dataValidation type="list" allowBlank="1" showInputMessage="1" showErrorMessage="1" promptTitle="Criterio" prompt="Selezionare una delle possibili opzioni dal menu a tendina" sqref="B19" xr:uid="{00000000-0002-0000-2300-000004000000}">
      <formula1>$G$27:$G$29</formula1>
    </dataValidation>
    <dataValidation type="list" allowBlank="1" showInputMessage="1" showErrorMessage="1" promptTitle="Criterio" prompt="Selezionare una delle possibili opzioni dal menu a tendina" sqref="B22" xr:uid="{00000000-0002-0000-2300-000005000000}">
      <formula1>$G$31:$G$36</formula1>
    </dataValidation>
    <dataValidation type="list" allowBlank="1" showInputMessage="1" showErrorMessage="1" promptTitle="Seleziona" prompt="Selezionare una delle possibili opzioni dal menu a tendina" sqref="F2" xr:uid="{00000000-0002-0000-2300-000006000000}">
      <formula1>$H$2:$H$3</formula1>
    </dataValidation>
    <dataValidation type="list" allowBlank="1" showInputMessage="1" showErrorMessage="1" promptTitle="Impatto" prompt="Selezionare una delle possibili opzioni dal menu a tendina" sqref="B29" xr:uid="{00000000-0002-0000-2300-000007000000}">
      <formula1>$G$38:$G$43</formula1>
    </dataValidation>
    <dataValidation type="list" allowBlank="1" showInputMessage="1" showErrorMessage="1" promptTitle="Impatto" prompt="Selezionare una delle possibili opzioni dal menu a tendina" sqref="B32" xr:uid="{00000000-0002-0000-2300-000008000000}">
      <formula1>$G$27:$G$29</formula1>
    </dataValidation>
    <dataValidation type="list" allowBlank="1" showInputMessage="1" showErrorMessage="1" promptTitle="Impatto" prompt="Selezionare una delle possibili opzioni dal menu a tendina" sqref="B35" xr:uid="{00000000-0002-0000-2300-000009000000}">
      <formula1>$G$48:$G$54</formula1>
    </dataValidation>
    <dataValidation type="list" allowBlank="1" showInputMessage="1" showErrorMessage="1" promptTitle="Impatto" prompt="Selezionare una delle possibili opzioni dal menu a tendina" sqref="B38" xr:uid="{00000000-0002-0000-2300-00000A000000}">
      <formula1>$G$56:$G$61</formula1>
    </dataValidation>
  </dataValidations>
  <hyperlinks>
    <hyperlink ref="D4:F4" location="'Indice Schede'!A1" display="Torna all'indice" xr:uid="{00000000-0004-0000-2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68"/>
  <sheetViews>
    <sheetView topLeftCell="A34"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Schede'!B37,"non utilizzata")</f>
        <v>26</v>
      </c>
      <c r="D2" s="98" t="s">
        <v>74</v>
      </c>
      <c r="E2" s="99"/>
      <c r="F2" s="63" t="s">
        <v>30</v>
      </c>
      <c r="H2" t="s">
        <v>30</v>
      </c>
    </row>
    <row r="3" spans="1:8" ht="45" customHeight="1" thickBot="1" x14ac:dyDescent="0.3">
      <c r="A3" s="105" t="s">
        <v>18</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42</v>
      </c>
      <c r="G7" s="8" t="s">
        <v>39</v>
      </c>
      <c r="H7">
        <v>2</v>
      </c>
    </row>
    <row r="8" spans="1:8" ht="30" customHeight="1" thickBot="1" x14ac:dyDescent="0.3">
      <c r="A8" s="23" t="s">
        <v>43</v>
      </c>
      <c r="B8" s="22">
        <f>VLOOKUP(B7,G5:H10,2,FALSE)</f>
        <v>5</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56</v>
      </c>
    </row>
    <row r="17" spans="1:8" ht="30" customHeight="1" thickBot="1" x14ac:dyDescent="0.3">
      <c r="A17" s="15" t="s">
        <v>43</v>
      </c>
      <c r="B17" s="30">
        <f>VLOOKUP(B16,G22:H25,2,FALSE)</f>
        <v>3</v>
      </c>
      <c r="G17" s="7" t="s">
        <v>71</v>
      </c>
      <c r="H17" t="s">
        <v>70</v>
      </c>
    </row>
    <row r="18" spans="1:8" ht="30" customHeight="1" thickBot="1" x14ac:dyDescent="0.3">
      <c r="A18" s="96" t="s">
        <v>58</v>
      </c>
      <c r="B18" s="97"/>
      <c r="G18" s="11" t="s">
        <v>50</v>
      </c>
      <c r="H18">
        <v>1</v>
      </c>
    </row>
    <row r="19" spans="1:8" ht="30" customHeight="1" thickBot="1" x14ac:dyDescent="0.3">
      <c r="A19" s="29" t="s">
        <v>72</v>
      </c>
      <c r="B19" s="61" t="s">
        <v>60</v>
      </c>
      <c r="G19" s="11" t="s">
        <v>51</v>
      </c>
      <c r="H19">
        <v>3</v>
      </c>
    </row>
    <row r="20" spans="1:8" ht="30" customHeight="1" thickBot="1" x14ac:dyDescent="0.3">
      <c r="A20" s="15" t="s">
        <v>43</v>
      </c>
      <c r="B20" s="30">
        <f>VLOOKUP(B19,G27:H29,2,FALSE)</f>
        <v>5</v>
      </c>
      <c r="G20" s="11" t="s">
        <v>52</v>
      </c>
      <c r="H20">
        <v>5</v>
      </c>
    </row>
    <row r="21" spans="1:8" ht="30" customHeight="1" x14ac:dyDescent="0.25">
      <c r="A21" s="96" t="s">
        <v>61</v>
      </c>
      <c r="B21" s="97"/>
    </row>
    <row r="22" spans="1:8" ht="30" customHeight="1" thickBot="1" x14ac:dyDescent="0.3">
      <c r="A22" s="29" t="s">
        <v>62</v>
      </c>
      <c r="B22" s="61"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3" t="s">
        <v>112</v>
      </c>
      <c r="B46" s="111"/>
    </row>
    <row r="47" spans="1:8" ht="65.25" customHeight="1" thickBot="1" x14ac:dyDescent="0.3">
      <c r="A47" s="109" t="s">
        <v>332</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400-000000000000}">
      <formula1>$G$56:$G$61</formula1>
    </dataValidation>
    <dataValidation type="list" allowBlank="1" showInputMessage="1" showErrorMessage="1" promptTitle="Impatto" prompt="Selezionare una delle possibili opzioni dal menu a tendina" sqref="B35" xr:uid="{00000000-0002-0000-2400-000001000000}">
      <formula1>$G$48:$G$54</formula1>
    </dataValidation>
    <dataValidation type="list" allowBlank="1" showInputMessage="1" showErrorMessage="1" promptTitle="Impatto" prompt="Selezionare una delle possibili opzioni dal menu a tendina" sqref="B32" xr:uid="{00000000-0002-0000-2400-000002000000}">
      <formula1>$G$27:$G$29</formula1>
    </dataValidation>
    <dataValidation type="list" allowBlank="1" showInputMessage="1" showErrorMessage="1" promptTitle="Impatto" prompt="Selezionare una delle possibili opzioni dal menu a tendina" sqref="B29" xr:uid="{00000000-0002-0000-2400-000003000000}">
      <formula1>$G$38:$G$43</formula1>
    </dataValidation>
    <dataValidation type="list" allowBlank="1" showInputMessage="1" showErrorMessage="1" promptTitle="Seleziona" prompt="Selezionare una delle possibili opzioni dal menu a tendina" sqref="F2" xr:uid="{00000000-0002-0000-2400-000004000000}">
      <formula1>$H$2:$H$3</formula1>
    </dataValidation>
    <dataValidation type="list" allowBlank="1" showInputMessage="1" showErrorMessage="1" promptTitle="Criterio" prompt="Selezionare una delle possibili opzioni dal menu a tendina" sqref="B22" xr:uid="{00000000-0002-0000-2400-000005000000}">
      <formula1>$G$31:$G$36</formula1>
    </dataValidation>
    <dataValidation type="list" allowBlank="1" showInputMessage="1" showErrorMessage="1" promptTitle="Criterio" prompt="Selezionare una delle possibili opzioni dal menu a tendina" sqref="B19" xr:uid="{00000000-0002-0000-2400-000006000000}">
      <formula1>$G$27:$G$29</formula1>
    </dataValidation>
    <dataValidation type="list" allowBlank="1" showInputMessage="1" showErrorMessage="1" promptTitle="Criterio" prompt="Selezionare una delle possibili opzioni dal menu a tendina" sqref="B16" xr:uid="{00000000-0002-0000-2400-000007000000}">
      <formula1>$G$22:$G$25</formula1>
    </dataValidation>
    <dataValidation type="list" allowBlank="1" showInputMessage="1" showErrorMessage="1" promptTitle="Criterio" prompt="Selezionare una delle possibili opzioni dal menu a tendina" sqref="B7" xr:uid="{00000000-0002-0000-2400-000008000000}">
      <formula1>$G$5:$G$10</formula1>
    </dataValidation>
    <dataValidation type="list" allowBlank="1" showInputMessage="1" showErrorMessage="1" promptTitle="Criterio" prompt="Selezionare una delle possibili opzioni dal menu a tendina" sqref="B13" xr:uid="{00000000-0002-0000-2400-000009000000}">
      <formula1>$G$17:$G$20</formula1>
    </dataValidation>
    <dataValidation type="list" allowBlank="1" showInputMessage="1" showErrorMessage="1" promptTitle="Criterio" prompt="Selezionare una delle possibili opzioni dal menu a tendina" sqref="B10" xr:uid="{00000000-0002-0000-2400-00000A000000}">
      <formula1>$G$13:$G$15</formula1>
    </dataValidation>
  </dataValidations>
  <hyperlinks>
    <hyperlink ref="D4:F4" location="'Indice Schede'!A1" display="Torna all'indice" xr:uid="{00000000-0004-0000-2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68"/>
  <sheetViews>
    <sheetView topLeftCell="A4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Schede'!B38,"non utilizzata")</f>
        <v>27</v>
      </c>
      <c r="D2" s="98" t="s">
        <v>74</v>
      </c>
      <c r="E2" s="99"/>
      <c r="F2" s="63" t="s">
        <v>30</v>
      </c>
      <c r="H2" t="s">
        <v>30</v>
      </c>
    </row>
    <row r="3" spans="1:8" ht="45" customHeight="1" thickBot="1" x14ac:dyDescent="0.3">
      <c r="A3" s="105" t="s">
        <v>19</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42</v>
      </c>
      <c r="G7" s="8" t="s">
        <v>39</v>
      </c>
      <c r="H7">
        <v>2</v>
      </c>
    </row>
    <row r="8" spans="1:8" ht="30" customHeight="1" thickBot="1" x14ac:dyDescent="0.3">
      <c r="A8" s="23" t="s">
        <v>43</v>
      </c>
      <c r="B8" s="22">
        <f>VLOOKUP(B7,G5:H10,2,FALSE)</f>
        <v>5</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56</v>
      </c>
    </row>
    <row r="17" spans="1:8" ht="30" customHeight="1" thickBot="1" x14ac:dyDescent="0.3">
      <c r="A17" s="15" t="s">
        <v>43</v>
      </c>
      <c r="B17" s="30">
        <f>VLOOKUP(B16,G22:H25,2,FALSE)</f>
        <v>3</v>
      </c>
      <c r="G17" s="7" t="s">
        <v>71</v>
      </c>
      <c r="H17" t="s">
        <v>70</v>
      </c>
    </row>
    <row r="18" spans="1:8" ht="30" customHeight="1" thickBot="1" x14ac:dyDescent="0.3">
      <c r="A18" s="96" t="s">
        <v>58</v>
      </c>
      <c r="B18" s="97"/>
      <c r="G18" s="11" t="s">
        <v>50</v>
      </c>
      <c r="H18">
        <v>1</v>
      </c>
    </row>
    <row r="19" spans="1:8" ht="30" customHeight="1" thickBot="1" x14ac:dyDescent="0.3">
      <c r="A19" s="29" t="s">
        <v>72</v>
      </c>
      <c r="B19" s="61" t="s">
        <v>60</v>
      </c>
      <c r="G19" s="11" t="s">
        <v>51</v>
      </c>
      <c r="H19">
        <v>3</v>
      </c>
    </row>
    <row r="20" spans="1:8" ht="30" customHeight="1" thickBot="1" x14ac:dyDescent="0.3">
      <c r="A20" s="15" t="s">
        <v>43</v>
      </c>
      <c r="B20" s="30">
        <f>VLOOKUP(B19,G27:H29,2,FALSE)</f>
        <v>5</v>
      </c>
      <c r="G20" s="11" t="s">
        <v>52</v>
      </c>
      <c r="H20">
        <v>5</v>
      </c>
    </row>
    <row r="21" spans="1:8" ht="30" customHeight="1" x14ac:dyDescent="0.25">
      <c r="A21" s="96" t="s">
        <v>61</v>
      </c>
      <c r="B21" s="97"/>
    </row>
    <row r="22" spans="1:8" ht="30" customHeight="1" thickBot="1" x14ac:dyDescent="0.3">
      <c r="A22" s="29" t="s">
        <v>62</v>
      </c>
      <c r="B22" s="61"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3" t="s">
        <v>112</v>
      </c>
      <c r="B46" s="111"/>
    </row>
    <row r="47" spans="1:8" ht="61.5" customHeight="1" thickBot="1" x14ac:dyDescent="0.3">
      <c r="A47" s="109" t="s">
        <v>205</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500-000000000000}">
      <formula1>$G$13:$G$15</formula1>
    </dataValidation>
    <dataValidation type="list" allowBlank="1" showInputMessage="1" showErrorMessage="1" promptTitle="Criterio" prompt="Selezionare una delle possibili opzioni dal menu a tendina" sqref="B13" xr:uid="{00000000-0002-0000-2500-000001000000}">
      <formula1>$G$17:$G$20</formula1>
    </dataValidation>
    <dataValidation type="list" allowBlank="1" showInputMessage="1" showErrorMessage="1" promptTitle="Criterio" prompt="Selezionare una delle possibili opzioni dal menu a tendina" sqref="B7" xr:uid="{00000000-0002-0000-2500-000002000000}">
      <formula1>$G$5:$G$10</formula1>
    </dataValidation>
    <dataValidation type="list" allowBlank="1" showInputMessage="1" showErrorMessage="1" promptTitle="Criterio" prompt="Selezionare una delle possibili opzioni dal menu a tendina" sqref="B16" xr:uid="{00000000-0002-0000-2500-000003000000}">
      <formula1>$G$22:$G$25</formula1>
    </dataValidation>
    <dataValidation type="list" allowBlank="1" showInputMessage="1" showErrorMessage="1" promptTitle="Criterio" prompt="Selezionare una delle possibili opzioni dal menu a tendina" sqref="B19" xr:uid="{00000000-0002-0000-2500-000004000000}">
      <formula1>$G$27:$G$29</formula1>
    </dataValidation>
    <dataValidation type="list" allowBlank="1" showInputMessage="1" showErrorMessage="1" promptTitle="Criterio" prompt="Selezionare una delle possibili opzioni dal menu a tendina" sqref="B22" xr:uid="{00000000-0002-0000-2500-000005000000}">
      <formula1>$G$31:$G$36</formula1>
    </dataValidation>
    <dataValidation type="list" allowBlank="1" showInputMessage="1" showErrorMessage="1" promptTitle="Seleziona" prompt="Selezionare una delle possibili opzioni dal menu a tendina" sqref="F2" xr:uid="{00000000-0002-0000-2500-000006000000}">
      <formula1>$H$2:$H$3</formula1>
    </dataValidation>
    <dataValidation type="list" allowBlank="1" showInputMessage="1" showErrorMessage="1" promptTitle="Impatto" prompt="Selezionare una delle possibili opzioni dal menu a tendina" sqref="B29" xr:uid="{00000000-0002-0000-2500-000007000000}">
      <formula1>$G$38:$G$43</formula1>
    </dataValidation>
    <dataValidation type="list" allowBlank="1" showInputMessage="1" showErrorMessage="1" promptTitle="Impatto" prompt="Selezionare una delle possibili opzioni dal menu a tendina" sqref="B32" xr:uid="{00000000-0002-0000-2500-000008000000}">
      <formula1>$G$27:$G$29</formula1>
    </dataValidation>
    <dataValidation type="list" allowBlank="1" showInputMessage="1" showErrorMessage="1" promptTitle="Impatto" prompt="Selezionare una delle possibili opzioni dal menu a tendina" sqref="B35" xr:uid="{00000000-0002-0000-2500-000009000000}">
      <formula1>$G$48:$G$54</formula1>
    </dataValidation>
    <dataValidation type="list" allowBlank="1" showInputMessage="1" showErrorMessage="1" promptTitle="Impatto" prompt="Selezionare una delle possibili opzioni dal menu a tendina" sqref="B38" xr:uid="{00000000-0002-0000-2500-00000A000000}">
      <formula1>$G$56:$G$61</formula1>
    </dataValidation>
  </dataValidations>
  <hyperlinks>
    <hyperlink ref="D4:F4" location="'Indice Schede'!A1" display="Torna all'indice" xr:uid="{00000000-0004-0000-2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68"/>
  <sheetViews>
    <sheetView topLeftCell="A46"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Schede'!B39,"non utilizzata")</f>
        <v>28</v>
      </c>
      <c r="D2" s="98" t="s">
        <v>74</v>
      </c>
      <c r="E2" s="99"/>
      <c r="F2" s="63" t="s">
        <v>30</v>
      </c>
      <c r="H2" t="s">
        <v>30</v>
      </c>
    </row>
    <row r="3" spans="1:8" ht="45" customHeight="1" thickBot="1" x14ac:dyDescent="0.3">
      <c r="A3" s="105" t="s">
        <v>20</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42</v>
      </c>
      <c r="G7" s="8" t="s">
        <v>39</v>
      </c>
      <c r="H7">
        <v>2</v>
      </c>
    </row>
    <row r="8" spans="1:8" ht="30" customHeight="1" thickBot="1" x14ac:dyDescent="0.3">
      <c r="A8" s="23" t="s">
        <v>43</v>
      </c>
      <c r="B8" s="22">
        <f>VLOOKUP(B7,G5:H10,2,FALSE)</f>
        <v>5</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56</v>
      </c>
    </row>
    <row r="17" spans="1:8" ht="30" customHeight="1" thickBot="1" x14ac:dyDescent="0.3">
      <c r="A17" s="15" t="s">
        <v>43</v>
      </c>
      <c r="B17" s="30">
        <f>VLOOKUP(B16,G22:H25,2,FALSE)</f>
        <v>3</v>
      </c>
      <c r="G17" s="7" t="s">
        <v>71</v>
      </c>
      <c r="H17" t="s">
        <v>70</v>
      </c>
    </row>
    <row r="18" spans="1:8" ht="30" customHeight="1" thickBot="1" x14ac:dyDescent="0.3">
      <c r="A18" s="96" t="s">
        <v>58</v>
      </c>
      <c r="B18" s="97"/>
      <c r="G18" s="11" t="s">
        <v>50</v>
      </c>
      <c r="H18">
        <v>1</v>
      </c>
    </row>
    <row r="19" spans="1:8" ht="30" customHeight="1" thickBot="1" x14ac:dyDescent="0.3">
      <c r="A19" s="29" t="s">
        <v>72</v>
      </c>
      <c r="B19" s="61" t="s">
        <v>60</v>
      </c>
      <c r="G19" s="11" t="s">
        <v>51</v>
      </c>
      <c r="H19">
        <v>3</v>
      </c>
    </row>
    <row r="20" spans="1:8" ht="30" customHeight="1" thickBot="1" x14ac:dyDescent="0.3">
      <c r="A20" s="15" t="s">
        <v>43</v>
      </c>
      <c r="B20" s="30">
        <f>VLOOKUP(B19,G27:H29,2,FALSE)</f>
        <v>5</v>
      </c>
      <c r="G20" s="11" t="s">
        <v>52</v>
      </c>
      <c r="H20">
        <v>5</v>
      </c>
    </row>
    <row r="21" spans="1:8" ht="30" customHeight="1" x14ac:dyDescent="0.25">
      <c r="A21" s="96" t="s">
        <v>61</v>
      </c>
      <c r="B21" s="97"/>
    </row>
    <row r="22" spans="1:8" ht="30" customHeight="1" thickBot="1" x14ac:dyDescent="0.3">
      <c r="A22" s="29" t="s">
        <v>62</v>
      </c>
      <c r="B22" s="61"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3" t="s">
        <v>112</v>
      </c>
      <c r="B46" s="111"/>
    </row>
    <row r="47" spans="1:8" ht="76.5" customHeight="1" thickBot="1" x14ac:dyDescent="0.3">
      <c r="A47" s="109" t="s">
        <v>206</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600-000000000000}">
      <formula1>$G$56:$G$61</formula1>
    </dataValidation>
    <dataValidation type="list" allowBlank="1" showInputMessage="1" showErrorMessage="1" promptTitle="Impatto" prompt="Selezionare una delle possibili opzioni dal menu a tendina" sqref="B35" xr:uid="{00000000-0002-0000-2600-000001000000}">
      <formula1>$G$48:$G$54</formula1>
    </dataValidation>
    <dataValidation type="list" allowBlank="1" showInputMessage="1" showErrorMessage="1" promptTitle="Impatto" prompt="Selezionare una delle possibili opzioni dal menu a tendina" sqref="B32" xr:uid="{00000000-0002-0000-2600-000002000000}">
      <formula1>$G$27:$G$29</formula1>
    </dataValidation>
    <dataValidation type="list" allowBlank="1" showInputMessage="1" showErrorMessage="1" promptTitle="Impatto" prompt="Selezionare una delle possibili opzioni dal menu a tendina" sqref="B29" xr:uid="{00000000-0002-0000-2600-000003000000}">
      <formula1>$G$38:$G$43</formula1>
    </dataValidation>
    <dataValidation type="list" allowBlank="1" showInputMessage="1" showErrorMessage="1" promptTitle="Seleziona" prompt="Selezionare una delle possibili opzioni dal menu a tendina" sqref="F2" xr:uid="{00000000-0002-0000-2600-000004000000}">
      <formula1>$H$2:$H$3</formula1>
    </dataValidation>
    <dataValidation type="list" allowBlank="1" showInputMessage="1" showErrorMessage="1" promptTitle="Criterio" prompt="Selezionare una delle possibili opzioni dal menu a tendina" sqref="B22" xr:uid="{00000000-0002-0000-2600-000005000000}">
      <formula1>$G$31:$G$36</formula1>
    </dataValidation>
    <dataValidation type="list" allowBlank="1" showInputMessage="1" showErrorMessage="1" promptTitle="Criterio" prompt="Selezionare una delle possibili opzioni dal menu a tendina" sqref="B19" xr:uid="{00000000-0002-0000-2600-000006000000}">
      <formula1>$G$27:$G$29</formula1>
    </dataValidation>
    <dataValidation type="list" allowBlank="1" showInputMessage="1" showErrorMessage="1" promptTitle="Criterio" prompt="Selezionare una delle possibili opzioni dal menu a tendina" sqref="B16" xr:uid="{00000000-0002-0000-2600-000007000000}">
      <formula1>$G$22:$G$25</formula1>
    </dataValidation>
    <dataValidation type="list" allowBlank="1" showInputMessage="1" showErrorMessage="1" promptTitle="Criterio" prompt="Selezionare una delle possibili opzioni dal menu a tendina" sqref="B7" xr:uid="{00000000-0002-0000-2600-000008000000}">
      <formula1>$G$5:$G$10</formula1>
    </dataValidation>
    <dataValidation type="list" allowBlank="1" showInputMessage="1" showErrorMessage="1" promptTitle="Criterio" prompt="Selezionare una delle possibili opzioni dal menu a tendina" sqref="B13" xr:uid="{00000000-0002-0000-2600-000009000000}">
      <formula1>$G$17:$G$20</formula1>
    </dataValidation>
    <dataValidation type="list" allowBlank="1" showInputMessage="1" showErrorMessage="1" promptTitle="Criterio" prompt="Selezionare una delle possibili opzioni dal menu a tendina" sqref="B10" xr:uid="{00000000-0002-0000-2600-00000A000000}">
      <formula1>$G$13:$G$15</formula1>
    </dataValidation>
  </dataValidations>
  <hyperlinks>
    <hyperlink ref="D4:F4" location="'Indice Schede'!A1" display="Torna all'indice" xr:uid="{00000000-0004-0000-2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68"/>
  <sheetViews>
    <sheetView topLeftCell="A4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Schede'!B40,"non utilizzata")</f>
        <v>29</v>
      </c>
      <c r="D2" s="98" t="s">
        <v>74</v>
      </c>
      <c r="E2" s="99"/>
      <c r="F2" s="63" t="s">
        <v>30</v>
      </c>
      <c r="H2" t="s">
        <v>30</v>
      </c>
    </row>
    <row r="3" spans="1:8" ht="45" customHeight="1" thickBot="1" x14ac:dyDescent="0.3">
      <c r="A3" s="105" t="s">
        <v>21</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38</v>
      </c>
      <c r="G7" s="8" t="s">
        <v>39</v>
      </c>
      <c r="H7">
        <v>2</v>
      </c>
    </row>
    <row r="8" spans="1:8" ht="30" customHeight="1" thickBot="1" x14ac:dyDescent="0.3">
      <c r="A8" s="23" t="s">
        <v>43</v>
      </c>
      <c r="B8" s="22">
        <f>VLOOKUP(B7,G5:H10,2,FALSE)</f>
        <v>1</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57</v>
      </c>
    </row>
    <row r="17" spans="1:8" ht="30" customHeight="1" thickBot="1" x14ac:dyDescent="0.3">
      <c r="A17" s="15" t="s">
        <v>43</v>
      </c>
      <c r="B17" s="30">
        <f>VLOOKUP(B16,G22:H25,2,FALSE)</f>
        <v>5</v>
      </c>
      <c r="G17" s="7" t="s">
        <v>71</v>
      </c>
      <c r="H17" t="s">
        <v>70</v>
      </c>
    </row>
    <row r="18" spans="1:8" ht="30" customHeight="1" thickBot="1" x14ac:dyDescent="0.3">
      <c r="A18" s="96" t="s">
        <v>58</v>
      </c>
      <c r="B18" s="97"/>
      <c r="G18" s="11" t="s">
        <v>50</v>
      </c>
      <c r="H18">
        <v>1</v>
      </c>
    </row>
    <row r="19" spans="1:8" ht="30" customHeight="1" thickBot="1" x14ac:dyDescent="0.3">
      <c r="A19" s="29" t="s">
        <v>72</v>
      </c>
      <c r="B19" s="61" t="s">
        <v>60</v>
      </c>
      <c r="G19" s="11" t="s">
        <v>51</v>
      </c>
      <c r="H19">
        <v>3</v>
      </c>
    </row>
    <row r="20" spans="1:8" ht="30" customHeight="1" thickBot="1" x14ac:dyDescent="0.3">
      <c r="A20" s="15" t="s">
        <v>43</v>
      </c>
      <c r="B20" s="30">
        <f>VLOOKUP(B19,G27:H29,2,FALSE)</f>
        <v>5</v>
      </c>
      <c r="G20" s="11" t="s">
        <v>52</v>
      </c>
      <c r="H20">
        <v>5</v>
      </c>
    </row>
    <row r="21" spans="1:8" ht="30" customHeight="1" x14ac:dyDescent="0.25">
      <c r="A21" s="96" t="s">
        <v>61</v>
      </c>
      <c r="B21" s="97"/>
    </row>
    <row r="22" spans="1:8" ht="30" customHeight="1" thickBot="1" x14ac:dyDescent="0.3">
      <c r="A22" s="29" t="s">
        <v>62</v>
      </c>
      <c r="B22" s="61" t="s">
        <v>67</v>
      </c>
      <c r="G22" s="7" t="s">
        <v>71</v>
      </c>
      <c r="H22" t="s">
        <v>70</v>
      </c>
    </row>
    <row r="23" spans="1:8" ht="30" customHeight="1" thickBot="1" x14ac:dyDescent="0.3">
      <c r="A23" s="15" t="s">
        <v>43</v>
      </c>
      <c r="B23" s="30">
        <f>VLOOKUP(B22,G31:H36,2,FALSE)</f>
        <v>5</v>
      </c>
      <c r="G23" s="11" t="s">
        <v>55</v>
      </c>
      <c r="H23">
        <v>1</v>
      </c>
    </row>
    <row r="24" spans="1:8" ht="30" customHeight="1" thickBot="1" x14ac:dyDescent="0.3">
      <c r="A24" s="19" t="s">
        <v>68</v>
      </c>
      <c r="B24" s="31">
        <f>IFERROR((B8+B11+B14+B17+B20+B23)/6,"-")</f>
        <v>3.6666666666666665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4.583333333333333</v>
      </c>
    </row>
    <row r="45" spans="1:8" ht="30" customHeight="1" thickBot="1" x14ac:dyDescent="0.3">
      <c r="A45" s="34"/>
      <c r="B45" s="35"/>
    </row>
    <row r="46" spans="1:8" ht="30" customHeight="1" thickBot="1" x14ac:dyDescent="0.3">
      <c r="A46" s="103" t="s">
        <v>112</v>
      </c>
      <c r="B46" s="111"/>
    </row>
    <row r="47" spans="1:8" ht="66.75" customHeight="1" thickBot="1" x14ac:dyDescent="0.3">
      <c r="A47" s="109" t="s">
        <v>333</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700-000000000000}">
      <formula1>$G$13:$G$15</formula1>
    </dataValidation>
    <dataValidation type="list" allowBlank="1" showInputMessage="1" showErrorMessage="1" promptTitle="Criterio" prompt="Selezionare una delle possibili opzioni dal menu a tendina" sqref="B13" xr:uid="{00000000-0002-0000-2700-000001000000}">
      <formula1>$G$17:$G$20</formula1>
    </dataValidation>
    <dataValidation type="list" allowBlank="1" showInputMessage="1" showErrorMessage="1" promptTitle="Criterio" prompt="Selezionare una delle possibili opzioni dal menu a tendina" sqref="B7" xr:uid="{00000000-0002-0000-2700-000002000000}">
      <formula1>$G$5:$G$10</formula1>
    </dataValidation>
    <dataValidation type="list" allowBlank="1" showInputMessage="1" showErrorMessage="1" promptTitle="Criterio" prompt="Selezionare una delle possibili opzioni dal menu a tendina" sqref="B16" xr:uid="{00000000-0002-0000-2700-000003000000}">
      <formula1>$G$22:$G$25</formula1>
    </dataValidation>
    <dataValidation type="list" allowBlank="1" showInputMessage="1" showErrorMessage="1" promptTitle="Criterio" prompt="Selezionare una delle possibili opzioni dal menu a tendina" sqref="B19" xr:uid="{00000000-0002-0000-2700-000004000000}">
      <formula1>$G$27:$G$29</formula1>
    </dataValidation>
    <dataValidation type="list" allowBlank="1" showInputMessage="1" showErrorMessage="1" promptTitle="Criterio" prompt="Selezionare una delle possibili opzioni dal menu a tendina" sqref="B22" xr:uid="{00000000-0002-0000-2700-000005000000}">
      <formula1>$G$31:$G$36</formula1>
    </dataValidation>
    <dataValidation type="list" allowBlank="1" showInputMessage="1" showErrorMessage="1" promptTitle="Seleziona" prompt="Selezionare una delle possibili opzioni dal menu a tendina" sqref="F2" xr:uid="{00000000-0002-0000-2700-000006000000}">
      <formula1>$H$2:$H$3</formula1>
    </dataValidation>
    <dataValidation type="list" allowBlank="1" showInputMessage="1" showErrorMessage="1" promptTitle="Impatto" prompt="Selezionare una delle possibili opzioni dal menu a tendina" sqref="B29" xr:uid="{00000000-0002-0000-2700-000007000000}">
      <formula1>$G$38:$G$43</formula1>
    </dataValidation>
    <dataValidation type="list" allowBlank="1" showInputMessage="1" showErrorMessage="1" promptTitle="Impatto" prompt="Selezionare una delle possibili opzioni dal menu a tendina" sqref="B32" xr:uid="{00000000-0002-0000-2700-000008000000}">
      <formula1>$G$27:$G$29</formula1>
    </dataValidation>
    <dataValidation type="list" allowBlank="1" showInputMessage="1" showErrorMessage="1" promptTitle="Impatto" prompt="Selezionare una delle possibili opzioni dal menu a tendina" sqref="B35" xr:uid="{00000000-0002-0000-2700-000009000000}">
      <formula1>$G$48:$G$54</formula1>
    </dataValidation>
    <dataValidation type="list" allowBlank="1" showInputMessage="1" showErrorMessage="1" promptTitle="Impatto" prompt="Selezionare una delle possibili opzioni dal menu a tendina" sqref="B38" xr:uid="{00000000-0002-0000-2700-00000A000000}">
      <formula1>$G$56:$G$61</formula1>
    </dataValidation>
  </dataValidations>
  <hyperlinks>
    <hyperlink ref="D4:F4" location="'Indice Schede'!A1" display="Torna all'indice" xr:uid="{00000000-0004-0000-2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68"/>
  <sheetViews>
    <sheetView topLeftCell="A46"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Schede'!B41,"non utilizzata")</f>
        <v>30</v>
      </c>
      <c r="D2" s="98" t="s">
        <v>74</v>
      </c>
      <c r="E2" s="99"/>
      <c r="F2" s="63" t="s">
        <v>30</v>
      </c>
      <c r="H2" t="s">
        <v>30</v>
      </c>
    </row>
    <row r="3" spans="1:8" ht="45" customHeight="1" thickBot="1" x14ac:dyDescent="0.3">
      <c r="A3" s="105" t="s">
        <v>119</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38</v>
      </c>
      <c r="G7" s="8" t="s">
        <v>39</v>
      </c>
      <c r="H7">
        <v>2</v>
      </c>
    </row>
    <row r="8" spans="1:8" ht="30" customHeight="1" thickBot="1" x14ac:dyDescent="0.3">
      <c r="A8" s="23" t="s">
        <v>43</v>
      </c>
      <c r="B8" s="22">
        <f>VLOOKUP(B7,G5:H10,2,FALSE)</f>
        <v>1</v>
      </c>
      <c r="G8" s="7" t="s">
        <v>40</v>
      </c>
      <c r="H8">
        <v>3</v>
      </c>
    </row>
    <row r="9" spans="1:8" ht="30" customHeight="1" thickBot="1" x14ac:dyDescent="0.3">
      <c r="A9" s="96" t="s">
        <v>44</v>
      </c>
      <c r="B9" s="97"/>
      <c r="G9" s="7" t="s">
        <v>41</v>
      </c>
      <c r="H9">
        <v>4</v>
      </c>
    </row>
    <row r="10" spans="1:8" ht="30" customHeight="1" thickBot="1" x14ac:dyDescent="0.3">
      <c r="A10" s="25" t="s">
        <v>45</v>
      </c>
      <c r="B10" s="62" t="s">
        <v>46</v>
      </c>
      <c r="G10" s="7" t="s">
        <v>42</v>
      </c>
      <c r="H10">
        <v>5</v>
      </c>
    </row>
    <row r="11" spans="1:8" ht="30" customHeight="1" thickBot="1" x14ac:dyDescent="0.3">
      <c r="A11" s="26" t="s">
        <v>43</v>
      </c>
      <c r="B11" s="22">
        <f>VLOOKUP(B10,G13:H15,2,FALSE)</f>
        <v>2</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55</v>
      </c>
    </row>
    <row r="17" spans="1:8" ht="30" customHeight="1" thickBot="1" x14ac:dyDescent="0.3">
      <c r="A17" s="15" t="s">
        <v>43</v>
      </c>
      <c r="B17" s="30">
        <f>VLOOKUP(B16,G22:H25,2,FALSE)</f>
        <v>1</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1.1666666666666667</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104</v>
      </c>
      <c r="G38" s="7" t="s">
        <v>71</v>
      </c>
      <c r="H38" t="s">
        <v>70</v>
      </c>
    </row>
    <row r="39" spans="1:8" ht="30" customHeight="1" thickBot="1" x14ac:dyDescent="0.3">
      <c r="A39" s="15" t="s">
        <v>43</v>
      </c>
      <c r="B39" s="30">
        <f>VLOOKUP(B38,G56:H61,2,FALSE)</f>
        <v>1</v>
      </c>
      <c r="G39" s="7" t="s">
        <v>96</v>
      </c>
      <c r="H39">
        <v>1</v>
      </c>
    </row>
    <row r="40" spans="1:8" ht="30" customHeight="1" thickBot="1" x14ac:dyDescent="0.3">
      <c r="A40" s="32" t="s">
        <v>93</v>
      </c>
      <c r="B40" s="31">
        <f>IFERROR((B30+B33+B36+B39)/4,"-")</f>
        <v>0.75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0.875</v>
      </c>
    </row>
    <row r="45" spans="1:8" ht="30" customHeight="1" thickBot="1" x14ac:dyDescent="0.3">
      <c r="A45" s="34"/>
      <c r="B45" s="35"/>
    </row>
    <row r="46" spans="1:8" ht="30" customHeight="1" thickBot="1" x14ac:dyDescent="0.3">
      <c r="A46" s="103" t="s">
        <v>112</v>
      </c>
      <c r="B46" s="111"/>
    </row>
    <row r="47" spans="1:8" ht="30" customHeight="1" thickBot="1" x14ac:dyDescent="0.3">
      <c r="A47" s="109" t="s">
        <v>194</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800-000000000000}">
      <formula1>$G$56:$G$61</formula1>
    </dataValidation>
    <dataValidation type="list" allowBlank="1" showInputMessage="1" showErrorMessage="1" promptTitle="Impatto" prompt="Selezionare una delle possibili opzioni dal menu a tendina" sqref="B35" xr:uid="{00000000-0002-0000-2800-000001000000}">
      <formula1>$G$48:$G$54</formula1>
    </dataValidation>
    <dataValidation type="list" allowBlank="1" showInputMessage="1" showErrorMessage="1" promptTitle="Impatto" prompt="Selezionare una delle possibili opzioni dal menu a tendina" sqref="B32" xr:uid="{00000000-0002-0000-2800-000002000000}">
      <formula1>$G$27:$G$29</formula1>
    </dataValidation>
    <dataValidation type="list" allowBlank="1" showInputMessage="1" showErrorMessage="1" promptTitle="Impatto" prompt="Selezionare una delle possibili opzioni dal menu a tendina" sqref="B29" xr:uid="{00000000-0002-0000-2800-000003000000}">
      <formula1>$G$38:$G$43</formula1>
    </dataValidation>
    <dataValidation type="list" allowBlank="1" showInputMessage="1" showErrorMessage="1" promptTitle="Seleziona" prompt="Selezionare una delle possibili opzioni dal menu a tendina" sqref="F2" xr:uid="{00000000-0002-0000-2800-000004000000}">
      <formula1>$H$2:$H$3</formula1>
    </dataValidation>
    <dataValidation type="list" allowBlank="1" showInputMessage="1" showErrorMessage="1" promptTitle="Criterio" prompt="Selezionare una delle possibili opzioni dal menu a tendina" sqref="B22" xr:uid="{00000000-0002-0000-2800-000005000000}">
      <formula1>$G$31:$G$36</formula1>
    </dataValidation>
    <dataValidation type="list" allowBlank="1" showInputMessage="1" showErrorMessage="1" promptTitle="Criterio" prompt="Selezionare una delle possibili opzioni dal menu a tendina" sqref="B19" xr:uid="{00000000-0002-0000-2800-000006000000}">
      <formula1>$G$27:$G$29</formula1>
    </dataValidation>
    <dataValidation type="list" allowBlank="1" showInputMessage="1" showErrorMessage="1" promptTitle="Criterio" prompt="Selezionare una delle possibili opzioni dal menu a tendina" sqref="B16" xr:uid="{00000000-0002-0000-2800-000007000000}">
      <formula1>$G$22:$G$25</formula1>
    </dataValidation>
    <dataValidation type="list" allowBlank="1" showInputMessage="1" showErrorMessage="1" promptTitle="Criterio" prompt="Selezionare una delle possibili opzioni dal menu a tendina" sqref="B7" xr:uid="{00000000-0002-0000-2800-000008000000}">
      <formula1>$G$5:$G$10</formula1>
    </dataValidation>
    <dataValidation type="list" allowBlank="1" showInputMessage="1" showErrorMessage="1" promptTitle="Criterio" prompt="Selezionare una delle possibili opzioni dal menu a tendina" sqref="B13" xr:uid="{00000000-0002-0000-2800-000009000000}">
      <formula1>$G$17:$G$20</formula1>
    </dataValidation>
    <dataValidation type="list" allowBlank="1" showInputMessage="1" showErrorMessage="1" promptTitle="Criterio" prompt="Selezionare una delle possibili opzioni dal menu a tendina" sqref="B10" xr:uid="{00000000-0002-0000-2800-00000A000000}">
      <formula1>$G$13:$G$15</formula1>
    </dataValidation>
  </dataValidations>
  <hyperlinks>
    <hyperlink ref="D4:F4" location="'Indice Schede'!A1" display="Torna all'indice" xr:uid="{00000000-0004-0000-2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68"/>
  <sheetViews>
    <sheetView topLeftCell="A4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Schede'!B42,"non utilizzata")</f>
        <v>31</v>
      </c>
      <c r="D2" s="98" t="s">
        <v>74</v>
      </c>
      <c r="E2" s="99"/>
      <c r="F2" s="63" t="s">
        <v>30</v>
      </c>
      <c r="H2" t="s">
        <v>30</v>
      </c>
    </row>
    <row r="3" spans="1:8" ht="45" customHeight="1" thickBot="1" x14ac:dyDescent="0.3">
      <c r="A3" s="105" t="s">
        <v>120</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38</v>
      </c>
      <c r="G7" s="8" t="s">
        <v>39</v>
      </c>
      <c r="H7">
        <v>2</v>
      </c>
    </row>
    <row r="8" spans="1:8" ht="30" customHeight="1" thickBot="1" x14ac:dyDescent="0.3">
      <c r="A8" s="23" t="s">
        <v>43</v>
      </c>
      <c r="B8" s="22">
        <f>VLOOKUP(B7,G5:H10,2,FALSE)</f>
        <v>1</v>
      </c>
      <c r="G8" s="7" t="s">
        <v>40</v>
      </c>
      <c r="H8">
        <v>3</v>
      </c>
    </row>
    <row r="9" spans="1:8" ht="30" customHeight="1" thickBot="1" x14ac:dyDescent="0.3">
      <c r="A9" s="96" t="s">
        <v>44</v>
      </c>
      <c r="B9" s="97"/>
      <c r="G9" s="7" t="s">
        <v>41</v>
      </c>
      <c r="H9">
        <v>4</v>
      </c>
    </row>
    <row r="10" spans="1:8" ht="30" customHeight="1" thickBot="1" x14ac:dyDescent="0.3">
      <c r="A10" s="25" t="s">
        <v>45</v>
      </c>
      <c r="B10" s="62" t="s">
        <v>46</v>
      </c>
      <c r="G10" s="7" t="s">
        <v>42</v>
      </c>
      <c r="H10">
        <v>5</v>
      </c>
    </row>
    <row r="11" spans="1:8" ht="30" customHeight="1" thickBot="1" x14ac:dyDescent="0.3">
      <c r="A11" s="26" t="s">
        <v>43</v>
      </c>
      <c r="B11" s="22">
        <f>VLOOKUP(B10,G13:H15,2,FALSE)</f>
        <v>2</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55</v>
      </c>
    </row>
    <row r="17" spans="1:8" ht="30" customHeight="1" thickBot="1" x14ac:dyDescent="0.3">
      <c r="A17" s="15" t="s">
        <v>43</v>
      </c>
      <c r="B17" s="30">
        <f>VLOOKUP(B16,G22:H25,2,FALSE)</f>
        <v>1</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1.1666666666666667</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104</v>
      </c>
      <c r="G38" s="7" t="s">
        <v>71</v>
      </c>
      <c r="H38" t="s">
        <v>70</v>
      </c>
    </row>
    <row r="39" spans="1:8" ht="30" customHeight="1" thickBot="1" x14ac:dyDescent="0.3">
      <c r="A39" s="15" t="s">
        <v>43</v>
      </c>
      <c r="B39" s="30">
        <f>VLOOKUP(B38,G56:H61,2,FALSE)</f>
        <v>1</v>
      </c>
      <c r="G39" s="7" t="s">
        <v>96</v>
      </c>
      <c r="H39">
        <v>1</v>
      </c>
    </row>
    <row r="40" spans="1:8" ht="30" customHeight="1" thickBot="1" x14ac:dyDescent="0.3">
      <c r="A40" s="32" t="s">
        <v>93</v>
      </c>
      <c r="B40" s="31">
        <f>IFERROR((B30+B33+B36+B39)/4,"-")</f>
        <v>0.75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0.875</v>
      </c>
    </row>
    <row r="45" spans="1:8" ht="30" customHeight="1" thickBot="1" x14ac:dyDescent="0.3">
      <c r="A45" s="34"/>
      <c r="B45" s="35"/>
    </row>
    <row r="46" spans="1:8" ht="30" customHeight="1" thickBot="1" x14ac:dyDescent="0.3">
      <c r="A46" s="103" t="s">
        <v>112</v>
      </c>
      <c r="B46" s="111"/>
    </row>
    <row r="47" spans="1:8" ht="30" customHeight="1" thickBot="1" x14ac:dyDescent="0.3">
      <c r="A47" s="109" t="s">
        <v>334</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900-000000000000}">
      <formula1>$G$13:$G$15</formula1>
    </dataValidation>
    <dataValidation type="list" allowBlank="1" showInputMessage="1" showErrorMessage="1" promptTitle="Criterio" prompt="Selezionare una delle possibili opzioni dal menu a tendina" sqref="B13" xr:uid="{00000000-0002-0000-2900-000001000000}">
      <formula1>$G$17:$G$20</formula1>
    </dataValidation>
    <dataValidation type="list" allowBlank="1" showInputMessage="1" showErrorMessage="1" promptTitle="Criterio" prompt="Selezionare una delle possibili opzioni dal menu a tendina" sqref="B7" xr:uid="{00000000-0002-0000-2900-000002000000}">
      <formula1>$G$5:$G$10</formula1>
    </dataValidation>
    <dataValidation type="list" allowBlank="1" showInputMessage="1" showErrorMessage="1" promptTitle="Criterio" prompt="Selezionare una delle possibili opzioni dal menu a tendina" sqref="B16" xr:uid="{00000000-0002-0000-2900-000003000000}">
      <formula1>$G$22:$G$25</formula1>
    </dataValidation>
    <dataValidation type="list" allowBlank="1" showInputMessage="1" showErrorMessage="1" promptTitle="Criterio" prompt="Selezionare una delle possibili opzioni dal menu a tendina" sqref="B19" xr:uid="{00000000-0002-0000-2900-000004000000}">
      <formula1>$G$27:$G$29</formula1>
    </dataValidation>
    <dataValidation type="list" allowBlank="1" showInputMessage="1" showErrorMessage="1" promptTitle="Criterio" prompt="Selezionare una delle possibili opzioni dal menu a tendina" sqref="B22" xr:uid="{00000000-0002-0000-2900-000005000000}">
      <formula1>$G$31:$G$36</formula1>
    </dataValidation>
    <dataValidation type="list" allowBlank="1" showInputMessage="1" showErrorMessage="1" promptTitle="Seleziona" prompt="Selezionare una delle possibili opzioni dal menu a tendina" sqref="F2" xr:uid="{00000000-0002-0000-2900-000006000000}">
      <formula1>$H$2:$H$3</formula1>
    </dataValidation>
    <dataValidation type="list" allowBlank="1" showInputMessage="1" showErrorMessage="1" promptTitle="Impatto" prompt="Selezionare una delle possibili opzioni dal menu a tendina" sqref="B29" xr:uid="{00000000-0002-0000-2900-000007000000}">
      <formula1>$G$38:$G$43</formula1>
    </dataValidation>
    <dataValidation type="list" allowBlank="1" showInputMessage="1" showErrorMessage="1" promptTitle="Impatto" prompt="Selezionare una delle possibili opzioni dal menu a tendina" sqref="B32" xr:uid="{00000000-0002-0000-2900-000008000000}">
      <formula1>$G$27:$G$29</formula1>
    </dataValidation>
    <dataValidation type="list" allowBlank="1" showInputMessage="1" showErrorMessage="1" promptTitle="Impatto" prompt="Selezionare una delle possibili opzioni dal menu a tendina" sqref="B35" xr:uid="{00000000-0002-0000-2900-000009000000}">
      <formula1>$G$48:$G$54</formula1>
    </dataValidation>
    <dataValidation type="list" allowBlank="1" showInputMessage="1" showErrorMessage="1" promptTitle="Impatto" prompt="Selezionare una delle possibili opzioni dal menu a tendina" sqref="B38" xr:uid="{00000000-0002-0000-2900-00000A000000}">
      <formula1>$G$56:$G$61</formula1>
    </dataValidation>
  </dataValidations>
  <hyperlinks>
    <hyperlink ref="D4:F4" location="'Indice Schede'!A1" display="Torna all'indice" xr:uid="{00000000-0004-0000-2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68"/>
  <sheetViews>
    <sheetView topLeftCell="A37" zoomScaleSheetLayoutView="100" workbookViewId="0">
      <selection activeCell="A52" sqref="A5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Schede'!B43,"non utilizzata")</f>
        <v>32</v>
      </c>
      <c r="D2" s="98" t="s">
        <v>74</v>
      </c>
      <c r="E2" s="99"/>
      <c r="F2" s="63" t="s">
        <v>30</v>
      </c>
      <c r="H2" t="s">
        <v>30</v>
      </c>
    </row>
    <row r="3" spans="1:8" ht="45" customHeight="1" thickBot="1" x14ac:dyDescent="0.3">
      <c r="A3" s="105" t="s">
        <v>22</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39</v>
      </c>
      <c r="G7" s="8" t="s">
        <v>39</v>
      </c>
      <c r="H7">
        <v>2</v>
      </c>
    </row>
    <row r="8" spans="1:8" ht="30" customHeight="1" thickBot="1" x14ac:dyDescent="0.3">
      <c r="A8" s="23" t="s">
        <v>43</v>
      </c>
      <c r="B8" s="22">
        <f>VLOOKUP(B7,G5:H10,2,FALSE)</f>
        <v>2</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56</v>
      </c>
    </row>
    <row r="17" spans="1:8" ht="30" customHeight="1" thickBot="1" x14ac:dyDescent="0.3">
      <c r="A17" s="15" t="s">
        <v>43</v>
      </c>
      <c r="B17" s="30">
        <f>VLOOKUP(B16,G22:H25,2,FALSE)</f>
        <v>3</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3" t="s">
        <v>112</v>
      </c>
      <c r="B46" s="111"/>
    </row>
    <row r="47" spans="1:8" ht="62.25" customHeight="1" thickBot="1" x14ac:dyDescent="0.3">
      <c r="A47" s="109" t="s">
        <v>335</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A00-000000000000}">
      <formula1>$G$56:$G$61</formula1>
    </dataValidation>
    <dataValidation type="list" allowBlank="1" showInputMessage="1" showErrorMessage="1" promptTitle="Impatto" prompt="Selezionare una delle possibili opzioni dal menu a tendina" sqref="B35" xr:uid="{00000000-0002-0000-2A00-000001000000}">
      <formula1>$G$48:$G$54</formula1>
    </dataValidation>
    <dataValidation type="list" allowBlank="1" showInputMessage="1" showErrorMessage="1" promptTitle="Impatto" prompt="Selezionare una delle possibili opzioni dal menu a tendina" sqref="B32" xr:uid="{00000000-0002-0000-2A00-000002000000}">
      <formula1>$G$27:$G$29</formula1>
    </dataValidation>
    <dataValidation type="list" allowBlank="1" showInputMessage="1" showErrorMessage="1" promptTitle="Impatto" prompt="Selezionare una delle possibili opzioni dal menu a tendina" sqref="B29" xr:uid="{00000000-0002-0000-2A00-000003000000}">
      <formula1>$G$38:$G$43</formula1>
    </dataValidation>
    <dataValidation type="list" allowBlank="1" showInputMessage="1" showErrorMessage="1" promptTitle="Seleziona" prompt="Selezionare una delle possibili opzioni dal menu a tendina" sqref="F2" xr:uid="{00000000-0002-0000-2A00-000004000000}">
      <formula1>$H$2:$H$3</formula1>
    </dataValidation>
    <dataValidation type="list" allowBlank="1" showInputMessage="1" showErrorMessage="1" promptTitle="Criterio" prompt="Selezionare una delle possibili opzioni dal menu a tendina" sqref="B22" xr:uid="{00000000-0002-0000-2A00-000005000000}">
      <formula1>$G$31:$G$36</formula1>
    </dataValidation>
    <dataValidation type="list" allowBlank="1" showInputMessage="1" showErrorMessage="1" promptTitle="Criterio" prompt="Selezionare una delle possibili opzioni dal menu a tendina" sqref="B19" xr:uid="{00000000-0002-0000-2A00-000006000000}">
      <formula1>$G$27:$G$29</formula1>
    </dataValidation>
    <dataValidation type="list" allowBlank="1" showInputMessage="1" showErrorMessage="1" promptTitle="Criterio" prompt="Selezionare una delle possibili opzioni dal menu a tendina" sqref="B16" xr:uid="{00000000-0002-0000-2A00-000007000000}">
      <formula1>$G$22:$G$25</formula1>
    </dataValidation>
    <dataValidation type="list" allowBlank="1" showInputMessage="1" showErrorMessage="1" promptTitle="Criterio" prompt="Selezionare una delle possibili opzioni dal menu a tendina" sqref="B7" xr:uid="{00000000-0002-0000-2A00-000008000000}">
      <formula1>$G$5:$G$10</formula1>
    </dataValidation>
    <dataValidation type="list" allowBlank="1" showInputMessage="1" showErrorMessage="1" promptTitle="Criterio" prompt="Selezionare una delle possibili opzioni dal menu a tendina" sqref="B13" xr:uid="{00000000-0002-0000-2A00-000009000000}">
      <formula1>$G$17:$G$20</formula1>
    </dataValidation>
    <dataValidation type="list" allowBlank="1" showInputMessage="1" showErrorMessage="1" promptTitle="Criterio" prompt="Selezionare una delle possibili opzioni dal menu a tendina" sqref="B10" xr:uid="{00000000-0002-0000-2A00-00000A000000}">
      <formula1>$G$13:$G$15</formula1>
    </dataValidation>
  </dataValidations>
  <hyperlinks>
    <hyperlink ref="D4:F4" location="'Indice Schede'!A1" display="Torna all'indice" xr:uid="{00000000-0004-0000-2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68"/>
  <sheetViews>
    <sheetView topLeftCell="A43" zoomScaleSheetLayoutView="100" workbookViewId="0">
      <selection activeCell="A53" sqref="A5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Schede'!B44,"non utilizzata")</f>
        <v>33</v>
      </c>
      <c r="D2" s="98" t="s">
        <v>74</v>
      </c>
      <c r="E2" s="99"/>
      <c r="F2" s="63" t="s">
        <v>30</v>
      </c>
      <c r="H2" t="s">
        <v>30</v>
      </c>
    </row>
    <row r="3" spans="1:8" ht="45" customHeight="1" thickBot="1" x14ac:dyDescent="0.3">
      <c r="A3" s="105" t="s">
        <v>23</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39</v>
      </c>
      <c r="G7" s="8" t="s">
        <v>39</v>
      </c>
      <c r="H7">
        <v>2</v>
      </c>
    </row>
    <row r="8" spans="1:8" ht="30" customHeight="1" thickBot="1" x14ac:dyDescent="0.3">
      <c r="A8" s="23" t="s">
        <v>43</v>
      </c>
      <c r="B8" s="22">
        <f>VLOOKUP(B7,G5:H10,2,FALSE)</f>
        <v>2</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57</v>
      </c>
    </row>
    <row r="17" spans="1:8" ht="30" customHeight="1" thickBot="1" x14ac:dyDescent="0.3">
      <c r="A17" s="15" t="s">
        <v>43</v>
      </c>
      <c r="B17" s="30">
        <f>VLOOKUP(B16,G22:H25,2,FALSE)</f>
        <v>5</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3" t="s">
        <v>112</v>
      </c>
      <c r="B46" s="111"/>
    </row>
    <row r="47" spans="1:8" ht="37.5" customHeight="1" thickBot="1" x14ac:dyDescent="0.3">
      <c r="A47" s="109" t="s">
        <v>336</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B00-000000000000}">
      <formula1>$G$13:$G$15</formula1>
    </dataValidation>
    <dataValidation type="list" allowBlank="1" showInputMessage="1" showErrorMessage="1" promptTitle="Criterio" prompt="Selezionare una delle possibili opzioni dal menu a tendina" sqref="B13" xr:uid="{00000000-0002-0000-2B00-000001000000}">
      <formula1>$G$17:$G$20</formula1>
    </dataValidation>
    <dataValidation type="list" allowBlank="1" showInputMessage="1" showErrorMessage="1" promptTitle="Criterio" prompt="Selezionare una delle possibili opzioni dal menu a tendina" sqref="B7" xr:uid="{00000000-0002-0000-2B00-000002000000}">
      <formula1>$G$5:$G$10</formula1>
    </dataValidation>
    <dataValidation type="list" allowBlank="1" showInputMessage="1" showErrorMessage="1" promptTitle="Criterio" prompt="Selezionare una delle possibili opzioni dal menu a tendina" sqref="B16" xr:uid="{00000000-0002-0000-2B00-000003000000}">
      <formula1>$G$22:$G$25</formula1>
    </dataValidation>
    <dataValidation type="list" allowBlank="1" showInputMessage="1" showErrorMessage="1" promptTitle="Criterio" prompt="Selezionare una delle possibili opzioni dal menu a tendina" sqref="B19" xr:uid="{00000000-0002-0000-2B00-000004000000}">
      <formula1>$G$27:$G$29</formula1>
    </dataValidation>
    <dataValidation type="list" allowBlank="1" showInputMessage="1" showErrorMessage="1" promptTitle="Criterio" prompt="Selezionare una delle possibili opzioni dal menu a tendina" sqref="B22" xr:uid="{00000000-0002-0000-2B00-000005000000}">
      <formula1>$G$31:$G$36</formula1>
    </dataValidation>
    <dataValidation type="list" allowBlank="1" showInputMessage="1" showErrorMessage="1" promptTitle="Seleziona" prompt="Selezionare una delle possibili opzioni dal menu a tendina" sqref="F2" xr:uid="{00000000-0002-0000-2B00-000006000000}">
      <formula1>$H$2:$H$3</formula1>
    </dataValidation>
    <dataValidation type="list" allowBlank="1" showInputMessage="1" showErrorMessage="1" promptTitle="Impatto" prompt="Selezionare una delle possibili opzioni dal menu a tendina" sqref="B29" xr:uid="{00000000-0002-0000-2B00-000007000000}">
      <formula1>$G$38:$G$43</formula1>
    </dataValidation>
    <dataValidation type="list" allowBlank="1" showInputMessage="1" showErrorMessage="1" promptTitle="Impatto" prompt="Selezionare una delle possibili opzioni dal menu a tendina" sqref="B32" xr:uid="{00000000-0002-0000-2B00-000008000000}">
      <formula1>$G$27:$G$29</formula1>
    </dataValidation>
    <dataValidation type="list" allowBlank="1" showInputMessage="1" showErrorMessage="1" promptTitle="Impatto" prompt="Selezionare una delle possibili opzioni dal menu a tendina" sqref="B35" xr:uid="{00000000-0002-0000-2B00-000009000000}">
      <formula1>$G$48:$G$54</formula1>
    </dataValidation>
    <dataValidation type="list" allowBlank="1" showInputMessage="1" showErrorMessage="1" promptTitle="Impatto" prompt="Selezionare una delle possibili opzioni dal menu a tendina" sqref="B38" xr:uid="{00000000-0002-0000-2B00-00000A000000}">
      <formula1>$G$56:$G$61</formula1>
    </dataValidation>
  </dataValidations>
  <hyperlinks>
    <hyperlink ref="D4:F4" location="'Indice Schede'!A1" display="Torna all'indice" xr:uid="{00000000-0004-0000-2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68"/>
  <sheetViews>
    <sheetView topLeftCell="A34"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Schede'!B45,"non utilizzata")</f>
        <v>34</v>
      </c>
      <c r="D2" s="98" t="s">
        <v>74</v>
      </c>
      <c r="E2" s="99"/>
      <c r="F2" s="63" t="s">
        <v>30</v>
      </c>
      <c r="H2" t="s">
        <v>30</v>
      </c>
    </row>
    <row r="3" spans="1:8" ht="45" customHeight="1" thickBot="1" x14ac:dyDescent="0.3">
      <c r="A3" s="105" t="s">
        <v>121</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41</v>
      </c>
      <c r="G7" s="8" t="s">
        <v>39</v>
      </c>
      <c r="H7">
        <v>2</v>
      </c>
    </row>
    <row r="8" spans="1:8" ht="30" customHeight="1" thickBot="1" x14ac:dyDescent="0.3">
      <c r="A8" s="23" t="s">
        <v>43</v>
      </c>
      <c r="B8" s="22">
        <f>VLOOKUP(B7,G5:H10,2,FALSE)</f>
        <v>4</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57</v>
      </c>
    </row>
    <row r="17" spans="1:8" ht="30" customHeight="1" thickBot="1" x14ac:dyDescent="0.3">
      <c r="A17" s="15" t="s">
        <v>43</v>
      </c>
      <c r="B17" s="30">
        <f>VLOOKUP(B16,G22:H25,2,FALSE)</f>
        <v>5</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3" t="s">
        <v>112</v>
      </c>
      <c r="B46" s="111"/>
    </row>
    <row r="47" spans="1:8" ht="51" customHeight="1" thickBot="1" x14ac:dyDescent="0.3">
      <c r="A47" s="109" t="s">
        <v>337</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C00-000000000000}">
      <formula1>$G$56:$G$61</formula1>
    </dataValidation>
    <dataValidation type="list" allowBlank="1" showInputMessage="1" showErrorMessage="1" promptTitle="Impatto" prompt="Selezionare una delle possibili opzioni dal menu a tendina" sqref="B35" xr:uid="{00000000-0002-0000-2C00-000001000000}">
      <formula1>$G$48:$G$54</formula1>
    </dataValidation>
    <dataValidation type="list" allowBlank="1" showInputMessage="1" showErrorMessage="1" promptTitle="Impatto" prompt="Selezionare una delle possibili opzioni dal menu a tendina" sqref="B32" xr:uid="{00000000-0002-0000-2C00-000002000000}">
      <formula1>$G$27:$G$29</formula1>
    </dataValidation>
    <dataValidation type="list" allowBlank="1" showInputMessage="1" showErrorMessage="1" promptTitle="Impatto" prompt="Selezionare una delle possibili opzioni dal menu a tendina" sqref="B29" xr:uid="{00000000-0002-0000-2C00-000003000000}">
      <formula1>$G$38:$G$43</formula1>
    </dataValidation>
    <dataValidation type="list" allowBlank="1" showInputMessage="1" showErrorMessage="1" promptTitle="Seleziona" prompt="Selezionare una delle possibili opzioni dal menu a tendina" sqref="F2" xr:uid="{00000000-0002-0000-2C00-000004000000}">
      <formula1>$H$2:$H$3</formula1>
    </dataValidation>
    <dataValidation type="list" allowBlank="1" showInputMessage="1" showErrorMessage="1" promptTitle="Criterio" prompt="Selezionare una delle possibili opzioni dal menu a tendina" sqref="B22" xr:uid="{00000000-0002-0000-2C00-000005000000}">
      <formula1>$G$31:$G$36</formula1>
    </dataValidation>
    <dataValidation type="list" allowBlank="1" showInputMessage="1" showErrorMessage="1" promptTitle="Criterio" prompt="Selezionare una delle possibili opzioni dal menu a tendina" sqref="B19" xr:uid="{00000000-0002-0000-2C00-000006000000}">
      <formula1>$G$27:$G$29</formula1>
    </dataValidation>
    <dataValidation type="list" allowBlank="1" showInputMessage="1" showErrorMessage="1" promptTitle="Criterio" prompt="Selezionare una delle possibili opzioni dal menu a tendina" sqref="B16" xr:uid="{00000000-0002-0000-2C00-000007000000}">
      <formula1>$G$22:$G$25</formula1>
    </dataValidation>
    <dataValidation type="list" allowBlank="1" showInputMessage="1" showErrorMessage="1" promptTitle="Criterio" prompt="Selezionare una delle possibili opzioni dal menu a tendina" sqref="B7" xr:uid="{00000000-0002-0000-2C00-000008000000}">
      <formula1>$G$5:$G$10</formula1>
    </dataValidation>
    <dataValidation type="list" allowBlank="1" showInputMessage="1" showErrorMessage="1" promptTitle="Criterio" prompt="Selezionare una delle possibili opzioni dal menu a tendina" sqref="B13" xr:uid="{00000000-0002-0000-2C00-000009000000}">
      <formula1>$G$17:$G$20</formula1>
    </dataValidation>
    <dataValidation type="list" allowBlank="1" showInputMessage="1" showErrorMessage="1" promptTitle="Criterio" prompt="Selezionare una delle possibili opzioni dal menu a tendina" sqref="B10" xr:uid="{00000000-0002-0000-2C00-00000A000000}">
      <formula1>$G$13:$G$15</formula1>
    </dataValidation>
  </dataValidations>
  <hyperlinks>
    <hyperlink ref="D4:F4" location="'Indice Schede'!A1" display="Torna all'indice" xr:uid="{00000000-0004-0000-2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8"/>
  <sheetViews>
    <sheetView topLeftCell="A43"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Schede'!B46,"non utilizzata")</f>
        <v>35</v>
      </c>
      <c r="D2" s="98" t="s">
        <v>74</v>
      </c>
      <c r="E2" s="99"/>
      <c r="F2" s="63" t="s">
        <v>30</v>
      </c>
      <c r="H2" t="s">
        <v>30</v>
      </c>
    </row>
    <row r="3" spans="1:8" ht="45" customHeight="1" thickBot="1" x14ac:dyDescent="0.3">
      <c r="A3" s="105" t="s">
        <v>24</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41</v>
      </c>
      <c r="G7" s="8" t="s">
        <v>39</v>
      </c>
      <c r="H7">
        <v>2</v>
      </c>
    </row>
    <row r="8" spans="1:8" ht="30" customHeight="1" thickBot="1" x14ac:dyDescent="0.3">
      <c r="A8" s="23" t="s">
        <v>43</v>
      </c>
      <c r="B8" s="22">
        <f>VLOOKUP(B7,G5:H10,2,FALSE)</f>
        <v>4</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56</v>
      </c>
    </row>
    <row r="17" spans="1:8" ht="30" customHeight="1" thickBot="1" x14ac:dyDescent="0.3">
      <c r="A17" s="15" t="s">
        <v>43</v>
      </c>
      <c r="B17" s="30">
        <f>VLOOKUP(B16,G22:H25,2,FALSE)</f>
        <v>3</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3" t="s">
        <v>112</v>
      </c>
      <c r="B46" s="111"/>
    </row>
    <row r="47" spans="1:8" ht="47.25" customHeight="1" thickBot="1" x14ac:dyDescent="0.3">
      <c r="A47" s="109" t="s">
        <v>338</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D00-000000000000}">
      <formula1>$G$13:$G$15</formula1>
    </dataValidation>
    <dataValidation type="list" allowBlank="1" showInputMessage="1" showErrorMessage="1" promptTitle="Criterio" prompt="Selezionare una delle possibili opzioni dal menu a tendina" sqref="B13" xr:uid="{00000000-0002-0000-2D00-000001000000}">
      <formula1>$G$17:$G$20</formula1>
    </dataValidation>
    <dataValidation type="list" allowBlank="1" showInputMessage="1" showErrorMessage="1" promptTitle="Criterio" prompt="Selezionare una delle possibili opzioni dal menu a tendina" sqref="B7" xr:uid="{00000000-0002-0000-2D00-000002000000}">
      <formula1>$G$5:$G$10</formula1>
    </dataValidation>
    <dataValidation type="list" allowBlank="1" showInputMessage="1" showErrorMessage="1" promptTitle="Criterio" prompt="Selezionare una delle possibili opzioni dal menu a tendina" sqref="B16" xr:uid="{00000000-0002-0000-2D00-000003000000}">
      <formula1>$G$22:$G$25</formula1>
    </dataValidation>
    <dataValidation type="list" allowBlank="1" showInputMessage="1" showErrorMessage="1" promptTitle="Criterio" prompt="Selezionare una delle possibili opzioni dal menu a tendina" sqref="B19" xr:uid="{00000000-0002-0000-2D00-000004000000}">
      <formula1>$G$27:$G$29</formula1>
    </dataValidation>
    <dataValidation type="list" allowBlank="1" showInputMessage="1" showErrorMessage="1" promptTitle="Criterio" prompt="Selezionare una delle possibili opzioni dal menu a tendina" sqref="B22" xr:uid="{00000000-0002-0000-2D00-000005000000}">
      <formula1>$G$31:$G$36</formula1>
    </dataValidation>
    <dataValidation type="list" allowBlank="1" showInputMessage="1" showErrorMessage="1" promptTitle="Seleziona" prompt="Selezionare una delle possibili opzioni dal menu a tendina" sqref="F2" xr:uid="{00000000-0002-0000-2D00-000006000000}">
      <formula1>$H$2:$H$3</formula1>
    </dataValidation>
    <dataValidation type="list" allowBlank="1" showInputMessage="1" showErrorMessage="1" promptTitle="Impatto" prompt="Selezionare una delle possibili opzioni dal menu a tendina" sqref="B29" xr:uid="{00000000-0002-0000-2D00-000007000000}">
      <formula1>$G$38:$G$43</formula1>
    </dataValidation>
    <dataValidation type="list" allowBlank="1" showInputMessage="1" showErrorMessage="1" promptTitle="Impatto" prompt="Selezionare una delle possibili opzioni dal menu a tendina" sqref="B32" xr:uid="{00000000-0002-0000-2D00-000008000000}">
      <formula1>$G$27:$G$29</formula1>
    </dataValidation>
    <dataValidation type="list" allowBlank="1" showInputMessage="1" showErrorMessage="1" promptTitle="Impatto" prompt="Selezionare una delle possibili opzioni dal menu a tendina" sqref="B35" xr:uid="{00000000-0002-0000-2D00-000009000000}">
      <formula1>$G$48:$G$54</formula1>
    </dataValidation>
    <dataValidation type="list" allowBlank="1" showInputMessage="1" showErrorMessage="1" promptTitle="Impatto" prompt="Selezionare una delle possibili opzioni dal menu a tendina" sqref="B38" xr:uid="{00000000-0002-0000-2D00-00000A000000}">
      <formula1>$G$56:$G$61</formula1>
    </dataValidation>
  </dataValidations>
  <hyperlinks>
    <hyperlink ref="D4:F4" location="'Indice Schede'!A1" display="Torna all'indice" xr:uid="{00000000-0004-0000-2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68"/>
  <sheetViews>
    <sheetView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Schede'!B47,"non utilizzata")</f>
        <v>36</v>
      </c>
      <c r="D2" s="98" t="s">
        <v>74</v>
      </c>
      <c r="E2" s="99"/>
      <c r="F2" s="63" t="s">
        <v>30</v>
      </c>
      <c r="H2" t="s">
        <v>30</v>
      </c>
    </row>
    <row r="3" spans="1:8" ht="45" customHeight="1" thickBot="1" x14ac:dyDescent="0.3">
      <c r="A3" s="105" t="s">
        <v>339</v>
      </c>
      <c r="B3" s="106"/>
      <c r="F3" s="64"/>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39</v>
      </c>
      <c r="G7" s="8" t="s">
        <v>39</v>
      </c>
      <c r="H7">
        <v>2</v>
      </c>
    </row>
    <row r="8" spans="1:8" ht="30" customHeight="1" thickBot="1" x14ac:dyDescent="0.3">
      <c r="A8" s="23" t="s">
        <v>43</v>
      </c>
      <c r="B8" s="22">
        <f>VLOOKUP(B7,G5:H10,2,FALSE)</f>
        <v>2</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57</v>
      </c>
    </row>
    <row r="17" spans="1:8" ht="30" customHeight="1" thickBot="1" x14ac:dyDescent="0.3">
      <c r="A17" s="15" t="s">
        <v>43</v>
      </c>
      <c r="B17" s="30">
        <f>VLOOKUP(B16,G22:H25,2,FALSE)</f>
        <v>5</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63</v>
      </c>
      <c r="G22" s="7" t="s">
        <v>71</v>
      </c>
      <c r="H22" t="s">
        <v>70</v>
      </c>
    </row>
    <row r="23" spans="1:8" ht="30" customHeight="1" thickBot="1" x14ac:dyDescent="0.3">
      <c r="A23" s="15" t="s">
        <v>43</v>
      </c>
      <c r="B23" s="30">
        <v>4</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3" t="s">
        <v>112</v>
      </c>
      <c r="B46" s="111"/>
    </row>
    <row r="47" spans="1:8" ht="33" customHeight="1" thickBot="1" x14ac:dyDescent="0.3">
      <c r="A47" s="109" t="s">
        <v>232</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E00-000000000000}">
      <formula1>$G$56:$G$61</formula1>
    </dataValidation>
    <dataValidation type="list" allowBlank="1" showInputMessage="1" showErrorMessage="1" promptTitle="Impatto" prompt="Selezionare una delle possibili opzioni dal menu a tendina" sqref="B35" xr:uid="{00000000-0002-0000-2E00-000001000000}">
      <formula1>$G$48:$G$54</formula1>
    </dataValidation>
    <dataValidation type="list" allowBlank="1" showInputMessage="1" showErrorMessage="1" promptTitle="Impatto" prompt="Selezionare una delle possibili opzioni dal menu a tendina" sqref="B32" xr:uid="{00000000-0002-0000-2E00-000002000000}">
      <formula1>$G$27:$G$29</formula1>
    </dataValidation>
    <dataValidation type="list" allowBlank="1" showInputMessage="1" showErrorMessage="1" promptTitle="Impatto" prompt="Selezionare una delle possibili opzioni dal menu a tendina" sqref="B29" xr:uid="{00000000-0002-0000-2E00-000003000000}">
      <formula1>$G$38:$G$43</formula1>
    </dataValidation>
    <dataValidation type="list" allowBlank="1" showInputMessage="1" showErrorMessage="1" promptTitle="Seleziona" prompt="Selezionare una delle possibili opzioni dal menu a tendina" sqref="F2" xr:uid="{00000000-0002-0000-2E00-000004000000}">
      <formula1>$H$2:$H$3</formula1>
    </dataValidation>
    <dataValidation type="list" allowBlank="1" showInputMessage="1" showErrorMessage="1" promptTitle="Criterio" prompt="Selezionare una delle possibili opzioni dal menu a tendina" sqref="B22" xr:uid="{00000000-0002-0000-2E00-000005000000}">
      <formula1>$G$31:$G$36</formula1>
    </dataValidation>
    <dataValidation type="list" allowBlank="1" showInputMessage="1" showErrorMessage="1" promptTitle="Criterio" prompt="Selezionare una delle possibili opzioni dal menu a tendina" sqref="B19" xr:uid="{00000000-0002-0000-2E00-000006000000}">
      <formula1>$G$27:$G$29</formula1>
    </dataValidation>
    <dataValidation type="list" allowBlank="1" showInputMessage="1" showErrorMessage="1" promptTitle="Criterio" prompt="Selezionare una delle possibili opzioni dal menu a tendina" sqref="B16" xr:uid="{00000000-0002-0000-2E00-000007000000}">
      <formula1>$G$22:$G$25</formula1>
    </dataValidation>
    <dataValidation type="list" allowBlank="1" showInputMessage="1" showErrorMessage="1" promptTitle="Criterio" prompt="Selezionare una delle possibili opzioni dal menu a tendina" sqref="B7" xr:uid="{00000000-0002-0000-2E00-000008000000}">
      <formula1>$G$5:$G$10</formula1>
    </dataValidation>
    <dataValidation type="list" allowBlank="1" showInputMessage="1" showErrorMessage="1" promptTitle="Criterio" prompt="Selezionare una delle possibili opzioni dal menu a tendina" sqref="B13" xr:uid="{00000000-0002-0000-2E00-000009000000}">
      <formula1>$G$17:$G$20</formula1>
    </dataValidation>
    <dataValidation type="list" allowBlank="1" showInputMessage="1" showErrorMessage="1" promptTitle="Criterio" prompt="Selezionare una delle possibili opzioni dal menu a tendina" sqref="B10" xr:uid="{00000000-0002-0000-2E00-00000A000000}">
      <formula1>$G$13:$G$15</formula1>
    </dataValidation>
  </dataValidations>
  <hyperlinks>
    <hyperlink ref="D4:F4" location="'Indice Schede'!A1" display="Torna all'indice" xr:uid="{00000000-0004-0000-2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68"/>
  <sheetViews>
    <sheetView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Schede'!B48,"non utilizzata")</f>
        <v>37</v>
      </c>
      <c r="D2" s="98" t="s">
        <v>74</v>
      </c>
      <c r="E2" s="99"/>
      <c r="F2" s="63" t="s">
        <v>30</v>
      </c>
      <c r="H2" t="s">
        <v>30</v>
      </c>
    </row>
    <row r="3" spans="1:8" ht="45" customHeight="1" thickBot="1" x14ac:dyDescent="0.3">
      <c r="A3" s="105" t="s">
        <v>234</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39</v>
      </c>
      <c r="G7" s="8" t="s">
        <v>39</v>
      </c>
      <c r="H7">
        <v>2</v>
      </c>
    </row>
    <row r="8" spans="1:8" ht="30" customHeight="1" thickBot="1" x14ac:dyDescent="0.3">
      <c r="A8" s="23" t="s">
        <v>43</v>
      </c>
      <c r="B8" s="22">
        <f>VLOOKUP(B7,G5:H10,2,FALSE)</f>
        <v>2</v>
      </c>
      <c r="G8" s="7" t="s">
        <v>40</v>
      </c>
      <c r="H8">
        <v>3</v>
      </c>
    </row>
    <row r="9" spans="1:8" ht="30" customHeight="1" thickBot="1" x14ac:dyDescent="0.3">
      <c r="A9" s="96" t="s">
        <v>44</v>
      </c>
      <c r="B9" s="97"/>
      <c r="G9" s="7" t="s">
        <v>41</v>
      </c>
      <c r="H9">
        <v>4</v>
      </c>
    </row>
    <row r="10" spans="1:8" ht="30" customHeight="1" thickBot="1" x14ac:dyDescent="0.3">
      <c r="A10" s="25" t="s">
        <v>45</v>
      </c>
      <c r="B10" s="62" t="s">
        <v>46</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v>3</v>
      </c>
      <c r="G14" s="7" t="s">
        <v>46</v>
      </c>
      <c r="H14">
        <v>2</v>
      </c>
    </row>
    <row r="15" spans="1:8" ht="30" customHeight="1" thickBot="1" x14ac:dyDescent="0.3">
      <c r="A15" s="96" t="s">
        <v>53</v>
      </c>
      <c r="B15" s="97"/>
      <c r="G15" s="7" t="s">
        <v>47</v>
      </c>
      <c r="H15">
        <v>5</v>
      </c>
    </row>
    <row r="16" spans="1:8" ht="39" customHeight="1" x14ac:dyDescent="0.25">
      <c r="A16" s="28" t="s">
        <v>54</v>
      </c>
      <c r="B16" s="61" t="s">
        <v>55</v>
      </c>
    </row>
    <row r="17" spans="1:8" ht="30" customHeight="1" thickBot="1" x14ac:dyDescent="0.3">
      <c r="A17" s="15" t="s">
        <v>43</v>
      </c>
      <c r="B17" s="30">
        <v>5</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63</v>
      </c>
      <c r="G22" s="7" t="s">
        <v>71</v>
      </c>
      <c r="H22" t="s">
        <v>70</v>
      </c>
    </row>
    <row r="23" spans="1:8" ht="30" customHeight="1" thickBot="1" x14ac:dyDescent="0.3">
      <c r="A23" s="15" t="s">
        <v>43</v>
      </c>
      <c r="B23" s="30">
        <v>4</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107</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1.5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5</v>
      </c>
    </row>
    <row r="45" spans="1:8" ht="30" customHeight="1" thickBot="1" x14ac:dyDescent="0.3">
      <c r="A45" s="34"/>
      <c r="B45" s="35"/>
    </row>
    <row r="46" spans="1:8" ht="30" customHeight="1" thickBot="1" x14ac:dyDescent="0.3">
      <c r="A46" s="103" t="s">
        <v>112</v>
      </c>
      <c r="B46" s="111"/>
    </row>
    <row r="47" spans="1:8" ht="103.5" customHeight="1" thickBot="1" x14ac:dyDescent="0.3">
      <c r="A47" s="112" t="s">
        <v>235</v>
      </c>
      <c r="B47" s="113"/>
    </row>
    <row r="48" spans="1:8" ht="84.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7:B47"/>
    <mergeCell ref="A46:B46"/>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F00-000000000000}">
      <formula1>$G$13:$G$15</formula1>
    </dataValidation>
    <dataValidation type="list" allowBlank="1" showInputMessage="1" showErrorMessage="1" promptTitle="Criterio" prompt="Selezionare una delle possibili opzioni dal menu a tendina" sqref="B13" xr:uid="{00000000-0002-0000-2F00-000001000000}">
      <formula1>$G$17:$G$20</formula1>
    </dataValidation>
    <dataValidation type="list" allowBlank="1" showInputMessage="1" showErrorMessage="1" promptTitle="Criterio" prompt="Selezionare una delle possibili opzioni dal menu a tendina" sqref="B7" xr:uid="{00000000-0002-0000-2F00-000002000000}">
      <formula1>$G$5:$G$10</formula1>
    </dataValidation>
    <dataValidation type="list" allowBlank="1" showInputMessage="1" showErrorMessage="1" promptTitle="Criterio" prompt="Selezionare una delle possibili opzioni dal menu a tendina" sqref="B16" xr:uid="{00000000-0002-0000-2F00-000003000000}">
      <formula1>$G$22:$G$25</formula1>
    </dataValidation>
    <dataValidation type="list" allowBlank="1" showInputMessage="1" showErrorMessage="1" promptTitle="Criterio" prompt="Selezionare una delle possibili opzioni dal menu a tendina" sqref="B19" xr:uid="{00000000-0002-0000-2F00-000004000000}">
      <formula1>$G$27:$G$29</formula1>
    </dataValidation>
    <dataValidation type="list" allowBlank="1" showInputMessage="1" showErrorMessage="1" promptTitle="Criterio" prompt="Selezionare una delle possibili opzioni dal menu a tendina" sqref="B22" xr:uid="{00000000-0002-0000-2F00-000005000000}">
      <formula1>$G$31:$G$36</formula1>
    </dataValidation>
    <dataValidation type="list" allowBlank="1" showInputMessage="1" showErrorMessage="1" promptTitle="Seleziona" prompt="Selezionare una delle possibili opzioni dal menu a tendina" sqref="F2" xr:uid="{00000000-0002-0000-2F00-000006000000}">
      <formula1>$H$2:$H$3</formula1>
    </dataValidation>
    <dataValidation type="list" allowBlank="1" showInputMessage="1" showErrorMessage="1" promptTitle="Impatto" prompt="Selezionare una delle possibili opzioni dal menu a tendina" sqref="B29" xr:uid="{00000000-0002-0000-2F00-000007000000}">
      <formula1>$G$38:$G$43</formula1>
    </dataValidation>
    <dataValidation type="list" allowBlank="1" showInputMessage="1" showErrorMessage="1" promptTitle="Impatto" prompt="Selezionare una delle possibili opzioni dal menu a tendina" sqref="B32" xr:uid="{00000000-0002-0000-2F00-000008000000}">
      <formula1>$G$27:$G$29</formula1>
    </dataValidation>
    <dataValidation type="list" allowBlank="1" showInputMessage="1" showErrorMessage="1" promptTitle="Impatto" prompt="Selezionare una delle possibili opzioni dal menu a tendina" sqref="B35" xr:uid="{00000000-0002-0000-2F00-000009000000}">
      <formula1>$G$48:$G$54</formula1>
    </dataValidation>
    <dataValidation type="list" allowBlank="1" showInputMessage="1" showErrorMessage="1" promptTitle="Impatto" prompt="Selezionare una delle possibili opzioni dal menu a tendina" sqref="B38" xr:uid="{00000000-0002-0000-2F00-00000A000000}">
      <formula1>$G$56:$G$61</formula1>
    </dataValidation>
  </dataValidations>
  <hyperlinks>
    <hyperlink ref="D4:F4" location="'Indice Schede'!A1" display="Torna all'indice" xr:uid="{00000000-0004-0000-2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68"/>
  <sheetViews>
    <sheetView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Schede'!B49,"non utilizzata")</f>
        <v>38</v>
      </c>
      <c r="D2" s="98" t="s">
        <v>74</v>
      </c>
      <c r="E2" s="99"/>
      <c r="F2" s="63" t="s">
        <v>30</v>
      </c>
      <c r="H2" t="s">
        <v>30</v>
      </c>
    </row>
    <row r="3" spans="1:8" ht="45" customHeight="1" thickBot="1" x14ac:dyDescent="0.3">
      <c r="A3" s="105" t="s">
        <v>122</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39</v>
      </c>
      <c r="G7" s="8" t="s">
        <v>39</v>
      </c>
      <c r="H7">
        <v>2</v>
      </c>
    </row>
    <row r="8" spans="1:8" ht="30" customHeight="1" thickBot="1" x14ac:dyDescent="0.3">
      <c r="A8" s="23" t="s">
        <v>43</v>
      </c>
      <c r="B8" s="22">
        <f>VLOOKUP(B7,G5:H10,2,FALSE)</f>
        <v>2</v>
      </c>
      <c r="G8" s="7" t="s">
        <v>40</v>
      </c>
      <c r="H8">
        <v>3</v>
      </c>
    </row>
    <row r="9" spans="1:8" ht="30" customHeight="1" thickBot="1" x14ac:dyDescent="0.3">
      <c r="A9" s="96" t="s">
        <v>44</v>
      </c>
      <c r="B9" s="97"/>
      <c r="G9" s="7" t="s">
        <v>41</v>
      </c>
      <c r="H9">
        <v>4</v>
      </c>
    </row>
    <row r="10" spans="1:8" ht="30" customHeight="1" thickBot="1" x14ac:dyDescent="0.3">
      <c r="A10" s="25" t="s">
        <v>45</v>
      </c>
      <c r="B10" s="62" t="s">
        <v>46</v>
      </c>
      <c r="G10" s="7" t="s">
        <v>42</v>
      </c>
      <c r="H10">
        <v>5</v>
      </c>
    </row>
    <row r="11" spans="1:8" ht="30" customHeight="1" thickBot="1" x14ac:dyDescent="0.3">
      <c r="A11" s="26" t="s">
        <v>43</v>
      </c>
      <c r="B11" s="22">
        <f>VLOOKUP(B10,G13:H15,2,FALSE)</f>
        <v>2</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55</v>
      </c>
    </row>
    <row r="17" spans="1:8" ht="30" customHeight="1" thickBot="1" x14ac:dyDescent="0.3">
      <c r="A17" s="15" t="s">
        <v>43</v>
      </c>
      <c r="B17" s="30">
        <f>VLOOKUP(B16,G22:H25,2,FALSE)</f>
        <v>1</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1.3333333333333333</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1.6666666666666665</v>
      </c>
    </row>
    <row r="45" spans="1:8" ht="30" customHeight="1" thickBot="1" x14ac:dyDescent="0.3">
      <c r="A45" s="34"/>
      <c r="B45" s="35"/>
    </row>
    <row r="46" spans="1:8" ht="30" customHeight="1" thickBot="1" x14ac:dyDescent="0.3">
      <c r="A46" s="103" t="s">
        <v>112</v>
      </c>
      <c r="B46" s="111"/>
    </row>
    <row r="47" spans="1:8" ht="30" customHeight="1" thickBot="1" x14ac:dyDescent="0.3">
      <c r="A47" s="114" t="s">
        <v>340</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000-000000000000}">
      <formula1>$G$56:$G$61</formula1>
    </dataValidation>
    <dataValidation type="list" allowBlank="1" showInputMessage="1" showErrorMessage="1" promptTitle="Impatto" prompt="Selezionare una delle possibili opzioni dal menu a tendina" sqref="B35" xr:uid="{00000000-0002-0000-3000-000001000000}">
      <formula1>$G$48:$G$54</formula1>
    </dataValidation>
    <dataValidation type="list" allowBlank="1" showInputMessage="1" showErrorMessage="1" promptTitle="Impatto" prompt="Selezionare una delle possibili opzioni dal menu a tendina" sqref="B32" xr:uid="{00000000-0002-0000-3000-000002000000}">
      <formula1>$G$27:$G$29</formula1>
    </dataValidation>
    <dataValidation type="list" allowBlank="1" showInputMessage="1" showErrorMessage="1" promptTitle="Impatto" prompt="Selezionare una delle possibili opzioni dal menu a tendina" sqref="B29" xr:uid="{00000000-0002-0000-3000-000003000000}">
      <formula1>$G$38:$G$43</formula1>
    </dataValidation>
    <dataValidation type="list" allowBlank="1" showInputMessage="1" showErrorMessage="1" promptTitle="Seleziona" prompt="Selezionare una delle possibili opzioni dal menu a tendina" sqref="F2" xr:uid="{00000000-0002-0000-3000-000004000000}">
      <formula1>$H$2:$H$3</formula1>
    </dataValidation>
    <dataValidation type="list" allowBlank="1" showInputMessage="1" showErrorMessage="1" promptTitle="Criterio" prompt="Selezionare una delle possibili opzioni dal menu a tendina" sqref="B22" xr:uid="{00000000-0002-0000-3000-000005000000}">
      <formula1>$G$31:$G$36</formula1>
    </dataValidation>
    <dataValidation type="list" allowBlank="1" showInputMessage="1" showErrorMessage="1" promptTitle="Criterio" prompt="Selezionare una delle possibili opzioni dal menu a tendina" sqref="B19" xr:uid="{00000000-0002-0000-3000-000006000000}">
      <formula1>$G$27:$G$29</formula1>
    </dataValidation>
    <dataValidation type="list" allowBlank="1" showInputMessage="1" showErrorMessage="1" promptTitle="Criterio" prompt="Selezionare una delle possibili opzioni dal menu a tendina" sqref="B16" xr:uid="{00000000-0002-0000-3000-000007000000}">
      <formula1>$G$22:$G$25</formula1>
    </dataValidation>
    <dataValidation type="list" allowBlank="1" showInputMessage="1" showErrorMessage="1" promptTitle="Criterio" prompt="Selezionare una delle possibili opzioni dal menu a tendina" sqref="B7" xr:uid="{00000000-0002-0000-3000-000008000000}">
      <formula1>$G$5:$G$10</formula1>
    </dataValidation>
    <dataValidation type="list" allowBlank="1" showInputMessage="1" showErrorMessage="1" promptTitle="Criterio" prompt="Selezionare una delle possibili opzioni dal menu a tendina" sqref="B13" xr:uid="{00000000-0002-0000-3000-000009000000}">
      <formula1>$G$17:$G$20</formula1>
    </dataValidation>
    <dataValidation type="list" allowBlank="1" showInputMessage="1" showErrorMessage="1" promptTitle="Criterio" prompt="Selezionare una delle possibili opzioni dal menu a tendina" sqref="B10" xr:uid="{00000000-0002-0000-3000-00000A000000}">
      <formula1>$G$13:$G$15</formula1>
    </dataValidation>
  </dataValidations>
  <hyperlinks>
    <hyperlink ref="D4:F4" location="'Indice Schede'!A1" display="Torna all'indice" xr:uid="{00000000-0004-0000-3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68"/>
  <sheetViews>
    <sheetView topLeftCell="A4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Schede'!B50,"non utilizzata")</f>
        <v>39</v>
      </c>
      <c r="D2" s="98" t="s">
        <v>74</v>
      </c>
      <c r="E2" s="99"/>
      <c r="F2" s="63" t="s">
        <v>30</v>
      </c>
      <c r="H2" t="s">
        <v>30</v>
      </c>
    </row>
    <row r="3" spans="1:8" ht="45" customHeight="1" thickBot="1" x14ac:dyDescent="0.3">
      <c r="A3" s="105" t="s">
        <v>123</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40</v>
      </c>
      <c r="G7" s="8" t="s">
        <v>39</v>
      </c>
      <c r="H7">
        <v>2</v>
      </c>
    </row>
    <row r="8" spans="1:8" ht="30" customHeight="1" thickBot="1" x14ac:dyDescent="0.3">
      <c r="A8" s="23" t="s">
        <v>43</v>
      </c>
      <c r="B8" s="22">
        <f>VLOOKUP(B7,G5:H10,2,FALSE)</f>
        <v>3</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96" t="s">
        <v>53</v>
      </c>
      <c r="B15" s="97"/>
      <c r="G15" s="7" t="s">
        <v>47</v>
      </c>
      <c r="H15">
        <v>5</v>
      </c>
    </row>
    <row r="16" spans="1:8" ht="39" customHeight="1" x14ac:dyDescent="0.25">
      <c r="A16" s="28" t="s">
        <v>54</v>
      </c>
      <c r="B16" s="61" t="s">
        <v>57</v>
      </c>
    </row>
    <row r="17" spans="1:8" ht="30" customHeight="1" thickBot="1" x14ac:dyDescent="0.3">
      <c r="A17" s="15" t="s">
        <v>43</v>
      </c>
      <c r="B17" s="30">
        <f>VLOOKUP(B16,G22:H25,2,FALSE)</f>
        <v>5</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107</v>
      </c>
      <c r="G38" s="7" t="s">
        <v>71</v>
      </c>
      <c r="H38" t="s">
        <v>70</v>
      </c>
    </row>
    <row r="39" spans="1:8" ht="30" customHeight="1" thickBot="1" x14ac:dyDescent="0.3">
      <c r="A39" s="15" t="s">
        <v>43</v>
      </c>
      <c r="B39" s="30">
        <f>VLOOKUP(B38,G56:H61,2,FALSE)</f>
        <v>5</v>
      </c>
      <c r="G39" s="7" t="s">
        <v>96</v>
      </c>
      <c r="H39">
        <v>1</v>
      </c>
    </row>
    <row r="40" spans="1:8" ht="30" customHeight="1" thickBot="1" x14ac:dyDescent="0.3">
      <c r="A40" s="32" t="s">
        <v>93</v>
      </c>
      <c r="B40" s="31">
        <f>IFERROR((B30+B33+B36+B39)/4,"-")</f>
        <v>1.75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5.8333333333333339</v>
      </c>
    </row>
    <row r="45" spans="1:8" ht="30" customHeight="1" thickBot="1" x14ac:dyDescent="0.3">
      <c r="A45" s="34"/>
      <c r="B45" s="35"/>
    </row>
    <row r="46" spans="1:8" ht="30" customHeight="1" thickBot="1" x14ac:dyDescent="0.3">
      <c r="A46" s="103" t="s">
        <v>112</v>
      </c>
      <c r="B46" s="111"/>
    </row>
    <row r="47" spans="1:8" ht="80.25" customHeight="1" thickBot="1" x14ac:dyDescent="0.3">
      <c r="A47" s="109" t="s">
        <v>341</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3100-000000000000}">
      <formula1>$G$13:$G$15</formula1>
    </dataValidation>
    <dataValidation type="list" allowBlank="1" showInputMessage="1" showErrorMessage="1" promptTitle="Criterio" prompt="Selezionare una delle possibili opzioni dal menu a tendina" sqref="B13" xr:uid="{00000000-0002-0000-3100-000001000000}">
      <formula1>$G$17:$G$20</formula1>
    </dataValidation>
    <dataValidation type="list" allowBlank="1" showInputMessage="1" showErrorMessage="1" promptTitle="Criterio" prompt="Selezionare una delle possibili opzioni dal menu a tendina" sqref="B7" xr:uid="{00000000-0002-0000-3100-000002000000}">
      <formula1>$G$5:$G$10</formula1>
    </dataValidation>
    <dataValidation type="list" allowBlank="1" showInputMessage="1" showErrorMessage="1" promptTitle="Criterio" prompt="Selezionare una delle possibili opzioni dal menu a tendina" sqref="B16" xr:uid="{00000000-0002-0000-3100-000003000000}">
      <formula1>$G$22:$G$25</formula1>
    </dataValidation>
    <dataValidation type="list" allowBlank="1" showInputMessage="1" showErrorMessage="1" promptTitle="Criterio" prompt="Selezionare una delle possibili opzioni dal menu a tendina" sqref="B19" xr:uid="{00000000-0002-0000-3100-000004000000}">
      <formula1>$G$27:$G$29</formula1>
    </dataValidation>
    <dataValidation type="list" allowBlank="1" showInputMessage="1" showErrorMessage="1" promptTitle="Criterio" prompt="Selezionare una delle possibili opzioni dal menu a tendina" sqref="B22" xr:uid="{00000000-0002-0000-3100-000005000000}">
      <formula1>$G$31:$G$36</formula1>
    </dataValidation>
    <dataValidation type="list" allowBlank="1" showInputMessage="1" showErrorMessage="1" promptTitle="Seleziona" prompt="Selezionare una delle possibili opzioni dal menu a tendina" sqref="F2" xr:uid="{00000000-0002-0000-3100-000006000000}">
      <formula1>$H$2:$H$3</formula1>
    </dataValidation>
    <dataValidation type="list" allowBlank="1" showInputMessage="1" showErrorMessage="1" promptTitle="Impatto" prompt="Selezionare una delle possibili opzioni dal menu a tendina" sqref="B29" xr:uid="{00000000-0002-0000-3100-000007000000}">
      <formula1>$G$38:$G$43</formula1>
    </dataValidation>
    <dataValidation type="list" allowBlank="1" showInputMessage="1" showErrorMessage="1" promptTitle="Impatto" prompt="Selezionare una delle possibili opzioni dal menu a tendina" sqref="B32" xr:uid="{00000000-0002-0000-3100-000008000000}">
      <formula1>$G$27:$G$29</formula1>
    </dataValidation>
    <dataValidation type="list" allowBlank="1" showInputMessage="1" showErrorMessage="1" promptTitle="Impatto" prompt="Selezionare una delle possibili opzioni dal menu a tendina" sqref="B35" xr:uid="{00000000-0002-0000-3100-000009000000}">
      <formula1>$G$48:$G$54</formula1>
    </dataValidation>
    <dataValidation type="list" allowBlank="1" showInputMessage="1" showErrorMessage="1" promptTitle="Impatto" prompt="Selezionare una delle possibili opzioni dal menu a tendina" sqref="B38" xr:uid="{00000000-0002-0000-3100-00000A000000}">
      <formula1>$G$56:$G$61</formula1>
    </dataValidation>
  </dataValidations>
  <hyperlinks>
    <hyperlink ref="D4:F4" location="'Indice Schede'!A1" display="Torna all'indice" xr:uid="{00000000-0004-0000-3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68"/>
  <sheetViews>
    <sheetView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Schede'!B51,"non utilizzata")</f>
        <v>40</v>
      </c>
      <c r="D2" s="98" t="s">
        <v>74</v>
      </c>
      <c r="E2" s="99"/>
      <c r="F2" s="63" t="s">
        <v>30</v>
      </c>
      <c r="H2" t="s">
        <v>30</v>
      </c>
    </row>
    <row r="3" spans="1:8" ht="45" customHeight="1" thickBot="1" x14ac:dyDescent="0.3">
      <c r="A3" s="105" t="s">
        <v>251</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41</v>
      </c>
      <c r="G7" s="8" t="s">
        <v>39</v>
      </c>
      <c r="H7">
        <v>2</v>
      </c>
    </row>
    <row r="8" spans="1:8" ht="30" customHeight="1" thickBot="1" x14ac:dyDescent="0.3">
      <c r="A8" s="23" t="s">
        <v>43</v>
      </c>
      <c r="B8" s="22">
        <v>3</v>
      </c>
      <c r="G8" s="7" t="s">
        <v>40</v>
      </c>
      <c r="H8">
        <v>3</v>
      </c>
    </row>
    <row r="9" spans="1:8" ht="30" customHeight="1" thickBot="1" x14ac:dyDescent="0.3">
      <c r="A9" s="96" t="s">
        <v>44</v>
      </c>
      <c r="B9" s="97"/>
      <c r="G9" s="7" t="s">
        <v>41</v>
      </c>
      <c r="H9">
        <v>4</v>
      </c>
    </row>
    <row r="10" spans="1:8" ht="30" customHeight="1" thickBot="1" x14ac:dyDescent="0.3">
      <c r="A10" s="25" t="s">
        <v>45</v>
      </c>
      <c r="B10" s="62" t="s">
        <v>46</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55</v>
      </c>
    </row>
    <row r="17" spans="1:8" ht="30" customHeight="1" thickBot="1" x14ac:dyDescent="0.3">
      <c r="A17" s="15" t="s">
        <v>43</v>
      </c>
      <c r="B17" s="30">
        <v>5</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64</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v>1</v>
      </c>
      <c r="G36" s="11" t="s">
        <v>67</v>
      </c>
      <c r="H36">
        <v>5</v>
      </c>
    </row>
    <row r="37" spans="1:8" ht="30" customHeight="1" x14ac:dyDescent="0.25">
      <c r="A37" s="96" t="s">
        <v>91</v>
      </c>
      <c r="B37" s="97"/>
    </row>
    <row r="38" spans="1:8" ht="30" customHeight="1" thickBot="1" x14ac:dyDescent="0.3">
      <c r="A38" s="29" t="s">
        <v>92</v>
      </c>
      <c r="B38" s="61" t="s">
        <v>107</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3" t="s">
        <v>112</v>
      </c>
      <c r="B46" s="111"/>
    </row>
    <row r="47" spans="1:8" ht="100.5" customHeight="1" thickBot="1" x14ac:dyDescent="0.3">
      <c r="A47" s="109" t="s">
        <v>252</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200-000000000000}">
      <formula1>$G$56:$G$61</formula1>
    </dataValidation>
    <dataValidation type="list" allowBlank="1" showInputMessage="1" showErrorMessage="1" promptTitle="Impatto" prompt="Selezionare una delle possibili opzioni dal menu a tendina" sqref="B35" xr:uid="{00000000-0002-0000-3200-000001000000}">
      <formula1>$G$48:$G$54</formula1>
    </dataValidation>
    <dataValidation type="list" allowBlank="1" showInputMessage="1" showErrorMessage="1" promptTitle="Impatto" prompt="Selezionare una delle possibili opzioni dal menu a tendina" sqref="B32" xr:uid="{00000000-0002-0000-3200-000002000000}">
      <formula1>$G$27:$G$29</formula1>
    </dataValidation>
    <dataValidation type="list" allowBlank="1" showInputMessage="1" showErrorMessage="1" promptTitle="Impatto" prompt="Selezionare una delle possibili opzioni dal menu a tendina" sqref="B29" xr:uid="{00000000-0002-0000-3200-000003000000}">
      <formula1>$G$38:$G$43</formula1>
    </dataValidation>
    <dataValidation type="list" allowBlank="1" showInputMessage="1" showErrorMessage="1" promptTitle="Seleziona" prompt="Selezionare una delle possibili opzioni dal menu a tendina" sqref="F2" xr:uid="{00000000-0002-0000-3200-000004000000}">
      <formula1>$H$2:$H$3</formula1>
    </dataValidation>
    <dataValidation type="list" allowBlank="1" showInputMessage="1" showErrorMessage="1" promptTitle="Criterio" prompt="Selezionare una delle possibili opzioni dal menu a tendina" sqref="B22" xr:uid="{00000000-0002-0000-3200-000005000000}">
      <formula1>$G$31:$G$36</formula1>
    </dataValidation>
    <dataValidation type="list" allowBlank="1" showInputMessage="1" showErrorMessage="1" promptTitle="Criterio" prompt="Selezionare una delle possibili opzioni dal menu a tendina" sqref="B19" xr:uid="{00000000-0002-0000-3200-000006000000}">
      <formula1>$G$27:$G$29</formula1>
    </dataValidation>
    <dataValidation type="list" allowBlank="1" showInputMessage="1" showErrorMessage="1" promptTitle="Criterio" prompt="Selezionare una delle possibili opzioni dal menu a tendina" sqref="B16" xr:uid="{00000000-0002-0000-3200-000007000000}">
      <formula1>$G$22:$G$25</formula1>
    </dataValidation>
    <dataValidation type="list" allowBlank="1" showInputMessage="1" showErrorMessage="1" promptTitle="Criterio" prompt="Selezionare una delle possibili opzioni dal menu a tendina" sqref="B7" xr:uid="{00000000-0002-0000-3200-000008000000}">
      <formula1>$G$5:$G$10</formula1>
    </dataValidation>
    <dataValidation type="list" allowBlank="1" showInputMessage="1" showErrorMessage="1" promptTitle="Criterio" prompt="Selezionare una delle possibili opzioni dal menu a tendina" sqref="B13" xr:uid="{00000000-0002-0000-3200-000009000000}">
      <formula1>$G$17:$G$20</formula1>
    </dataValidation>
    <dataValidation type="list" allowBlank="1" showInputMessage="1" showErrorMessage="1" promptTitle="Criterio" prompt="Selezionare una delle possibili opzioni dal menu a tendina" sqref="B10" xr:uid="{00000000-0002-0000-3200-00000A000000}">
      <formula1>$G$13:$G$15</formula1>
    </dataValidation>
  </dataValidations>
  <hyperlinks>
    <hyperlink ref="D4:F4" location="'Indice Schede'!A1" display="Torna all'indice" xr:uid="{00000000-0004-0000-3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68"/>
  <sheetViews>
    <sheetView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Schede'!B52,"non utilizzata")</f>
        <v>41</v>
      </c>
      <c r="D2" s="98" t="s">
        <v>74</v>
      </c>
      <c r="E2" s="99"/>
      <c r="F2" s="63" t="s">
        <v>30</v>
      </c>
      <c r="H2" t="s">
        <v>30</v>
      </c>
    </row>
    <row r="3" spans="1:8" ht="45" customHeight="1" thickBot="1" x14ac:dyDescent="0.3">
      <c r="A3" s="105" t="s">
        <v>237</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38</v>
      </c>
      <c r="G7" s="8" t="s">
        <v>39</v>
      </c>
      <c r="H7">
        <v>2</v>
      </c>
    </row>
    <row r="8" spans="1:8" ht="30" customHeight="1" thickBot="1" x14ac:dyDescent="0.3">
      <c r="A8" s="23" t="s">
        <v>43</v>
      </c>
      <c r="B8" s="22">
        <v>2</v>
      </c>
      <c r="G8" s="7" t="s">
        <v>40</v>
      </c>
      <c r="H8">
        <v>3</v>
      </c>
    </row>
    <row r="9" spans="1:8" ht="30" customHeight="1" thickBot="1" x14ac:dyDescent="0.3">
      <c r="A9" s="96" t="s">
        <v>44</v>
      </c>
      <c r="B9" s="97"/>
      <c r="G9" s="7" t="s">
        <v>41</v>
      </c>
      <c r="H9">
        <v>4</v>
      </c>
    </row>
    <row r="10" spans="1:8" ht="30" customHeight="1" thickBot="1" x14ac:dyDescent="0.3">
      <c r="A10" s="25" t="s">
        <v>45</v>
      </c>
      <c r="B10" s="62" t="s">
        <v>46</v>
      </c>
      <c r="G10" s="7" t="s">
        <v>42</v>
      </c>
      <c r="H10">
        <v>5</v>
      </c>
    </row>
    <row r="11" spans="1:8" ht="30" customHeight="1" thickBot="1" x14ac:dyDescent="0.3">
      <c r="A11" s="26" t="s">
        <v>43</v>
      </c>
      <c r="B11" s="22">
        <f>VLOOKUP(B10,G13:H15,2,FALSE)</f>
        <v>2</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55</v>
      </c>
    </row>
    <row r="17" spans="1:8" ht="30" customHeight="1" thickBot="1" x14ac:dyDescent="0.3">
      <c r="A17" s="15" t="s">
        <v>43</v>
      </c>
      <c r="B17" s="30">
        <v>3</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1.8333333333333333</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v>3</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v>2</v>
      </c>
      <c r="G36" s="11" t="s">
        <v>67</v>
      </c>
      <c r="H36">
        <v>5</v>
      </c>
    </row>
    <row r="37" spans="1:8" ht="30" customHeight="1" x14ac:dyDescent="0.25">
      <c r="A37" s="96" t="s">
        <v>91</v>
      </c>
      <c r="B37" s="97"/>
    </row>
    <row r="38" spans="1:8" ht="30" customHeight="1" thickBot="1" x14ac:dyDescent="0.3">
      <c r="A38" s="29" t="s">
        <v>92</v>
      </c>
      <c r="B38" s="61" t="s">
        <v>104</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4.583333333333333</v>
      </c>
    </row>
    <row r="45" spans="1:8" ht="30" customHeight="1" thickBot="1" x14ac:dyDescent="0.3">
      <c r="A45" s="34"/>
      <c r="B45" s="35"/>
    </row>
    <row r="46" spans="1:8" ht="30" customHeight="1" thickBot="1" x14ac:dyDescent="0.3">
      <c r="A46" s="103" t="s">
        <v>112</v>
      </c>
      <c r="B46" s="111"/>
    </row>
    <row r="47" spans="1:8" ht="34.5" customHeight="1" thickBot="1" x14ac:dyDescent="0.3">
      <c r="A47" s="109" t="s">
        <v>342</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3300-000000000000}">
      <formula1>$G$13:$G$15</formula1>
    </dataValidation>
    <dataValidation type="list" allowBlank="1" showInputMessage="1" showErrorMessage="1" promptTitle="Criterio" prompt="Selezionare una delle possibili opzioni dal menu a tendina" sqref="B13" xr:uid="{00000000-0002-0000-3300-000001000000}">
      <formula1>$G$17:$G$20</formula1>
    </dataValidation>
    <dataValidation type="list" allowBlank="1" showInputMessage="1" showErrorMessage="1" promptTitle="Criterio" prompt="Selezionare una delle possibili opzioni dal menu a tendina" sqref="B7" xr:uid="{00000000-0002-0000-3300-000002000000}">
      <formula1>$G$5:$G$10</formula1>
    </dataValidation>
    <dataValidation type="list" allowBlank="1" showInputMessage="1" showErrorMessage="1" promptTitle="Criterio" prompt="Selezionare una delle possibili opzioni dal menu a tendina" sqref="B16" xr:uid="{00000000-0002-0000-3300-000003000000}">
      <formula1>$G$22:$G$25</formula1>
    </dataValidation>
    <dataValidation type="list" allowBlank="1" showInputMessage="1" showErrorMessage="1" promptTitle="Criterio" prompt="Selezionare una delle possibili opzioni dal menu a tendina" sqref="B19" xr:uid="{00000000-0002-0000-3300-000004000000}">
      <formula1>$G$27:$G$29</formula1>
    </dataValidation>
    <dataValidation type="list" allowBlank="1" showInputMessage="1" showErrorMessage="1" promptTitle="Criterio" prompt="Selezionare una delle possibili opzioni dal menu a tendina" sqref="B22" xr:uid="{00000000-0002-0000-3300-000005000000}">
      <formula1>$G$31:$G$36</formula1>
    </dataValidation>
    <dataValidation type="list" allowBlank="1" showInputMessage="1" showErrorMessage="1" promptTitle="Seleziona" prompt="Selezionare una delle possibili opzioni dal menu a tendina" sqref="F2" xr:uid="{00000000-0002-0000-3300-000006000000}">
      <formula1>$H$2:$H$3</formula1>
    </dataValidation>
    <dataValidation type="list" allowBlank="1" showInputMessage="1" showErrorMessage="1" promptTitle="Impatto" prompt="Selezionare una delle possibili opzioni dal menu a tendina" sqref="B29" xr:uid="{00000000-0002-0000-3300-000007000000}">
      <formula1>$G$38:$G$43</formula1>
    </dataValidation>
    <dataValidation type="list" allowBlank="1" showInputMessage="1" showErrorMessage="1" promptTitle="Impatto" prompt="Selezionare una delle possibili opzioni dal menu a tendina" sqref="B32" xr:uid="{00000000-0002-0000-3300-000008000000}">
      <formula1>$G$27:$G$29</formula1>
    </dataValidation>
    <dataValidation type="list" allowBlank="1" showInputMessage="1" showErrorMessage="1" promptTitle="Impatto" prompt="Selezionare una delle possibili opzioni dal menu a tendina" sqref="B35" xr:uid="{00000000-0002-0000-3300-000009000000}">
      <formula1>$G$48:$G$54</formula1>
    </dataValidation>
    <dataValidation type="list" allowBlank="1" showInputMessage="1" showErrorMessage="1" promptTitle="Impatto" prompt="Selezionare una delle possibili opzioni dal menu a tendina" sqref="B38" xr:uid="{00000000-0002-0000-3300-00000A000000}">
      <formula1>$G$56:$G$61</formula1>
    </dataValidation>
  </dataValidations>
  <hyperlinks>
    <hyperlink ref="D4:F4" location="'Indice Schede'!A1" display="Torna all'indice" xr:uid="{00000000-0004-0000-3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68"/>
  <sheetViews>
    <sheetView topLeftCell="A40"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Schede'!B53,"non utilizzata")</f>
        <v>42</v>
      </c>
      <c r="D2" s="98" t="s">
        <v>74</v>
      </c>
      <c r="E2" s="99"/>
      <c r="F2" s="63" t="s">
        <v>30</v>
      </c>
      <c r="H2" t="s">
        <v>30</v>
      </c>
    </row>
    <row r="3" spans="1:8" ht="45" customHeight="1" thickBot="1" x14ac:dyDescent="0.3">
      <c r="A3" s="105" t="s">
        <v>343</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38</v>
      </c>
      <c r="G7" s="8" t="s">
        <v>39</v>
      </c>
      <c r="H7">
        <v>2</v>
      </c>
    </row>
    <row r="8" spans="1:8" ht="30" customHeight="1" thickBot="1" x14ac:dyDescent="0.3">
      <c r="A8" s="23" t="s">
        <v>43</v>
      </c>
      <c r="B8" s="22">
        <v>2</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51</v>
      </c>
      <c r="G13" s="7" t="s">
        <v>71</v>
      </c>
      <c r="H13" t="s">
        <v>70</v>
      </c>
    </row>
    <row r="14" spans="1:8" ht="30" customHeight="1" thickBot="1" x14ac:dyDescent="0.3">
      <c r="A14" s="26" t="s">
        <v>43</v>
      </c>
      <c r="B14" s="22">
        <v>3</v>
      </c>
      <c r="G14" s="7" t="s">
        <v>46</v>
      </c>
      <c r="H14">
        <v>2</v>
      </c>
    </row>
    <row r="15" spans="1:8" ht="30" customHeight="1" thickBot="1" x14ac:dyDescent="0.3">
      <c r="A15" s="96" t="s">
        <v>53</v>
      </c>
      <c r="B15" s="97"/>
      <c r="G15" s="7" t="s">
        <v>47</v>
      </c>
      <c r="H15">
        <v>5</v>
      </c>
    </row>
    <row r="16" spans="1:8" ht="39" customHeight="1" x14ac:dyDescent="0.25">
      <c r="A16" s="28" t="s">
        <v>54</v>
      </c>
      <c r="B16" s="61" t="s">
        <v>55</v>
      </c>
    </row>
    <row r="17" spans="1:8" ht="30" customHeight="1" thickBot="1" x14ac:dyDescent="0.3">
      <c r="A17" s="15" t="s">
        <v>43</v>
      </c>
      <c r="B17" s="30">
        <v>3</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v>1</v>
      </c>
      <c r="G20" s="11" t="s">
        <v>52</v>
      </c>
      <c r="H20">
        <v>5</v>
      </c>
    </row>
    <row r="21" spans="1:8" ht="30" customHeight="1" x14ac:dyDescent="0.25">
      <c r="A21" s="96" t="s">
        <v>61</v>
      </c>
      <c r="B21" s="97"/>
    </row>
    <row r="22" spans="1:8" ht="30" customHeight="1" thickBot="1" x14ac:dyDescent="0.3">
      <c r="A22" s="29" t="s">
        <v>62</v>
      </c>
      <c r="B22" s="61"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v>5</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v>1</v>
      </c>
      <c r="G36" s="11" t="s">
        <v>67</v>
      </c>
      <c r="H36">
        <v>5</v>
      </c>
    </row>
    <row r="37" spans="1:8" ht="30" customHeight="1" x14ac:dyDescent="0.25">
      <c r="A37" s="96" t="s">
        <v>91</v>
      </c>
      <c r="B37" s="97"/>
    </row>
    <row r="38" spans="1:8" ht="30" customHeight="1" thickBot="1" x14ac:dyDescent="0.3">
      <c r="A38" s="29" t="s">
        <v>92</v>
      </c>
      <c r="B38" s="61" t="s">
        <v>104</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2.75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7.333333333333333</v>
      </c>
    </row>
    <row r="45" spans="1:8" ht="30" customHeight="1" thickBot="1" x14ac:dyDescent="0.3">
      <c r="A45" s="34"/>
      <c r="B45" s="35"/>
    </row>
    <row r="46" spans="1:8" ht="30" customHeight="1" thickBot="1" x14ac:dyDescent="0.3">
      <c r="A46" s="103" t="s">
        <v>112</v>
      </c>
      <c r="B46" s="111"/>
    </row>
    <row r="47" spans="1:8" ht="81" customHeight="1" thickBot="1" x14ac:dyDescent="0.3">
      <c r="A47" s="109" t="s">
        <v>239</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400-000000000000}">
      <formula1>$G$56:$G$61</formula1>
    </dataValidation>
    <dataValidation type="list" allowBlank="1" showInputMessage="1" showErrorMessage="1" promptTitle="Impatto" prompt="Selezionare una delle possibili opzioni dal menu a tendina" sqref="B35" xr:uid="{00000000-0002-0000-3400-000001000000}">
      <formula1>$G$48:$G$54</formula1>
    </dataValidation>
    <dataValidation type="list" allowBlank="1" showInputMessage="1" showErrorMessage="1" promptTitle="Impatto" prompt="Selezionare una delle possibili opzioni dal menu a tendina" sqref="B32" xr:uid="{00000000-0002-0000-3400-000002000000}">
      <formula1>$G$27:$G$29</formula1>
    </dataValidation>
    <dataValidation type="list" allowBlank="1" showInputMessage="1" showErrorMessage="1" promptTitle="Impatto" prompt="Selezionare una delle possibili opzioni dal menu a tendina" sqref="B29" xr:uid="{00000000-0002-0000-3400-000003000000}">
      <formula1>$G$38:$G$43</formula1>
    </dataValidation>
    <dataValidation type="list" allowBlank="1" showInputMessage="1" showErrorMessage="1" promptTitle="Seleziona" prompt="Selezionare una delle possibili opzioni dal menu a tendina" sqref="F2" xr:uid="{00000000-0002-0000-3400-000004000000}">
      <formula1>$H$2:$H$3</formula1>
    </dataValidation>
    <dataValidation type="list" allowBlank="1" showInputMessage="1" showErrorMessage="1" promptTitle="Criterio" prompt="Selezionare una delle possibili opzioni dal menu a tendina" sqref="B22" xr:uid="{00000000-0002-0000-3400-000005000000}">
      <formula1>$G$31:$G$36</formula1>
    </dataValidation>
    <dataValidation type="list" allowBlank="1" showInputMessage="1" showErrorMessage="1" promptTitle="Criterio" prompt="Selezionare una delle possibili opzioni dal menu a tendina" sqref="B19" xr:uid="{00000000-0002-0000-3400-000006000000}">
      <formula1>$G$27:$G$29</formula1>
    </dataValidation>
    <dataValidation type="list" allowBlank="1" showInputMessage="1" showErrorMessage="1" promptTitle="Criterio" prompt="Selezionare una delle possibili opzioni dal menu a tendina" sqref="B16" xr:uid="{00000000-0002-0000-3400-000007000000}">
      <formula1>$G$22:$G$25</formula1>
    </dataValidation>
    <dataValidation type="list" allowBlank="1" showInputMessage="1" showErrorMessage="1" promptTitle="Criterio" prompt="Selezionare una delle possibili opzioni dal menu a tendina" sqref="B7" xr:uid="{00000000-0002-0000-3400-000008000000}">
      <formula1>$G$5:$G$10</formula1>
    </dataValidation>
    <dataValidation type="list" allowBlank="1" showInputMessage="1" showErrorMessage="1" promptTitle="Criterio" prompt="Selezionare una delle possibili opzioni dal menu a tendina" sqref="B13" xr:uid="{00000000-0002-0000-3400-000009000000}">
      <formula1>$G$17:$G$20</formula1>
    </dataValidation>
    <dataValidation type="list" allowBlank="1" showInputMessage="1" showErrorMessage="1" promptTitle="Criterio" prompt="Selezionare una delle possibili opzioni dal menu a tendina" sqref="B10" xr:uid="{00000000-0002-0000-3400-00000A000000}">
      <formula1>$G$13:$G$15</formula1>
    </dataValidation>
  </dataValidations>
  <hyperlinks>
    <hyperlink ref="D4:F4" location="'Indice Schede'!A1" display="Torna all'indice" xr:uid="{00000000-0004-0000-3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68"/>
  <sheetViews>
    <sheetView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Schede'!B54,"non utilizzata")</f>
        <v>43</v>
      </c>
      <c r="D2" s="98" t="s">
        <v>74</v>
      </c>
      <c r="E2" s="99"/>
      <c r="F2" s="63" t="s">
        <v>30</v>
      </c>
      <c r="H2" t="s">
        <v>30</v>
      </c>
    </row>
    <row r="3" spans="1:8" ht="45" customHeight="1" thickBot="1" x14ac:dyDescent="0.3">
      <c r="A3" s="105" t="s">
        <v>25</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39</v>
      </c>
      <c r="G7" s="8" t="s">
        <v>39</v>
      </c>
      <c r="H7">
        <v>2</v>
      </c>
    </row>
    <row r="8" spans="1:8" ht="30" customHeight="1" thickBot="1" x14ac:dyDescent="0.3">
      <c r="A8" s="23" t="s">
        <v>43</v>
      </c>
      <c r="B8" s="22">
        <f>VLOOKUP(B7,G5:H10,2,FALSE)</f>
        <v>2</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57</v>
      </c>
    </row>
    <row r="17" spans="1:8" ht="30" customHeight="1" thickBot="1" x14ac:dyDescent="0.3">
      <c r="A17" s="15" t="s">
        <v>43</v>
      </c>
      <c r="B17" s="30">
        <f>VLOOKUP(B16,G22:H25,2,FALSE)</f>
        <v>5</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104</v>
      </c>
      <c r="G38" s="7" t="s">
        <v>71</v>
      </c>
      <c r="H38" t="s">
        <v>70</v>
      </c>
    </row>
    <row r="39" spans="1:8" ht="30" customHeight="1" thickBot="1" x14ac:dyDescent="0.3">
      <c r="A39" s="15" t="s">
        <v>43</v>
      </c>
      <c r="B39" s="30">
        <f>VLOOKUP(B38,G56:H61,2,FALSE)</f>
        <v>1</v>
      </c>
      <c r="G39" s="7" t="s">
        <v>96</v>
      </c>
      <c r="H39">
        <v>1</v>
      </c>
    </row>
    <row r="40" spans="1:8" ht="30" customHeight="1" thickBot="1" x14ac:dyDescent="0.3">
      <c r="A40" s="32" t="s">
        <v>93</v>
      </c>
      <c r="B40" s="31">
        <f>IFERROR((B30+B33+B36+B39)/4,"-")</f>
        <v>0.75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2</v>
      </c>
    </row>
    <row r="45" spans="1:8" ht="30" customHeight="1" thickBot="1" x14ac:dyDescent="0.3">
      <c r="A45" s="34"/>
      <c r="B45" s="35"/>
    </row>
    <row r="46" spans="1:8" ht="30" customHeight="1" thickBot="1" x14ac:dyDescent="0.3">
      <c r="A46" s="103" t="s">
        <v>112</v>
      </c>
      <c r="B46" s="111"/>
    </row>
    <row r="47" spans="1:8" ht="32.25" customHeight="1" thickBot="1" x14ac:dyDescent="0.3">
      <c r="A47" s="109" t="s">
        <v>201</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3500-000000000000}">
      <formula1>$G$13:$G$15</formula1>
    </dataValidation>
    <dataValidation type="list" allowBlank="1" showInputMessage="1" showErrorMessage="1" promptTitle="Criterio" prompt="Selezionare una delle possibili opzioni dal menu a tendina" sqref="B13" xr:uid="{00000000-0002-0000-3500-000001000000}">
      <formula1>$G$17:$G$20</formula1>
    </dataValidation>
    <dataValidation type="list" allowBlank="1" showInputMessage="1" showErrorMessage="1" promptTitle="Criterio" prompt="Selezionare una delle possibili opzioni dal menu a tendina" sqref="B7" xr:uid="{00000000-0002-0000-3500-000002000000}">
      <formula1>$G$5:$G$10</formula1>
    </dataValidation>
    <dataValidation type="list" allowBlank="1" showInputMessage="1" showErrorMessage="1" promptTitle="Criterio" prompt="Selezionare una delle possibili opzioni dal menu a tendina" sqref="B16" xr:uid="{00000000-0002-0000-3500-000003000000}">
      <formula1>$G$22:$G$25</formula1>
    </dataValidation>
    <dataValidation type="list" allowBlank="1" showInputMessage="1" showErrorMessage="1" promptTitle="Criterio" prompt="Selezionare una delle possibili opzioni dal menu a tendina" sqref="B19" xr:uid="{00000000-0002-0000-3500-000004000000}">
      <formula1>$G$27:$G$29</formula1>
    </dataValidation>
    <dataValidation type="list" allowBlank="1" showInputMessage="1" showErrorMessage="1" promptTitle="Criterio" prompt="Selezionare una delle possibili opzioni dal menu a tendina" sqref="B22" xr:uid="{00000000-0002-0000-3500-000005000000}">
      <formula1>$G$31:$G$36</formula1>
    </dataValidation>
    <dataValidation type="list" allowBlank="1" showInputMessage="1" showErrorMessage="1" promptTitle="Seleziona" prompt="Selezionare una delle possibili opzioni dal menu a tendina" sqref="F2" xr:uid="{00000000-0002-0000-3500-000006000000}">
      <formula1>$H$2:$H$3</formula1>
    </dataValidation>
    <dataValidation type="list" allowBlank="1" showInputMessage="1" showErrorMessage="1" promptTitle="Impatto" prompt="Selezionare una delle possibili opzioni dal menu a tendina" sqref="B29" xr:uid="{00000000-0002-0000-3500-000007000000}">
      <formula1>$G$38:$G$43</formula1>
    </dataValidation>
    <dataValidation type="list" allowBlank="1" showInputMessage="1" showErrorMessage="1" promptTitle="Impatto" prompt="Selezionare una delle possibili opzioni dal menu a tendina" sqref="B32" xr:uid="{00000000-0002-0000-3500-000008000000}">
      <formula1>$G$27:$G$29</formula1>
    </dataValidation>
    <dataValidation type="list" allowBlank="1" showInputMessage="1" showErrorMessage="1" promptTitle="Impatto" prompt="Selezionare una delle possibili opzioni dal menu a tendina" sqref="B35" xr:uid="{00000000-0002-0000-3500-000009000000}">
      <formula1>$G$48:$G$54</formula1>
    </dataValidation>
    <dataValidation type="list" allowBlank="1" showInputMessage="1" showErrorMessage="1" promptTitle="Impatto" prompt="Selezionare una delle possibili opzioni dal menu a tendina" sqref="B38" xr:uid="{00000000-0002-0000-3500-00000A000000}">
      <formula1>$G$56:$G$61</formula1>
    </dataValidation>
  </dataValidations>
  <hyperlinks>
    <hyperlink ref="D4:F4" location="'Indice Schede'!A1" display="Torna all'indice" xr:uid="{00000000-0004-0000-3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68"/>
  <sheetViews>
    <sheetView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Schede'!B55,"non utilizzata")</f>
        <v>44</v>
      </c>
      <c r="D2" s="98" t="s">
        <v>74</v>
      </c>
      <c r="E2" s="99"/>
      <c r="F2" s="63" t="s">
        <v>30</v>
      </c>
      <c r="H2" t="s">
        <v>30</v>
      </c>
    </row>
    <row r="3" spans="1:8" ht="45" customHeight="1" thickBot="1" x14ac:dyDescent="0.3">
      <c r="A3" s="105" t="s">
        <v>357</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41</v>
      </c>
      <c r="G7" s="8" t="s">
        <v>39</v>
      </c>
      <c r="H7">
        <v>2</v>
      </c>
    </row>
    <row r="8" spans="1:8" ht="30" customHeight="1" thickBot="1" x14ac:dyDescent="0.3">
      <c r="A8" s="23" t="s">
        <v>43</v>
      </c>
      <c r="B8" s="22">
        <f>VLOOKUP(B7,G5:H10,2,FALSE)</f>
        <v>4</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56</v>
      </c>
    </row>
    <row r="17" spans="1:8" ht="30" customHeight="1" thickBot="1" x14ac:dyDescent="0.3">
      <c r="A17" s="15" t="s">
        <v>43</v>
      </c>
      <c r="B17" s="30">
        <f>VLOOKUP(B16,G22:H25,2,FALSE)</f>
        <v>3</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v>0</v>
      </c>
      <c r="G36" s="11" t="s">
        <v>67</v>
      </c>
      <c r="H36">
        <v>5</v>
      </c>
    </row>
    <row r="37" spans="1:8" ht="30" customHeight="1" x14ac:dyDescent="0.25">
      <c r="A37" s="96" t="s">
        <v>91</v>
      </c>
      <c r="B37" s="97"/>
    </row>
    <row r="38" spans="1:8" ht="30" customHeight="1" thickBot="1" x14ac:dyDescent="0.3">
      <c r="A38" s="29" t="s">
        <v>92</v>
      </c>
      <c r="B38" s="61"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3" t="s">
        <v>112</v>
      </c>
      <c r="B46" s="111"/>
    </row>
    <row r="47" spans="1:8" ht="69" customHeight="1" thickBot="1" x14ac:dyDescent="0.3">
      <c r="A47" s="109" t="s">
        <v>304</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600-000000000000}">
      <formula1>$G$56:$G$61</formula1>
    </dataValidation>
    <dataValidation type="list" allowBlank="1" showInputMessage="1" showErrorMessage="1" promptTitle="Impatto" prompt="Selezionare una delle possibili opzioni dal menu a tendina" sqref="B35" xr:uid="{00000000-0002-0000-3600-000001000000}">
      <formula1>$G$48:$G$54</formula1>
    </dataValidation>
    <dataValidation type="list" allowBlank="1" showInputMessage="1" showErrorMessage="1" promptTitle="Impatto" prompt="Selezionare una delle possibili opzioni dal menu a tendina" sqref="B32" xr:uid="{00000000-0002-0000-3600-000002000000}">
      <formula1>$G$27:$G$29</formula1>
    </dataValidation>
    <dataValidation type="list" allowBlank="1" showInputMessage="1" showErrorMessage="1" promptTitle="Impatto" prompt="Selezionare una delle possibili opzioni dal menu a tendina" sqref="B29" xr:uid="{00000000-0002-0000-3600-000003000000}">
      <formula1>$G$38:$G$43</formula1>
    </dataValidation>
    <dataValidation type="list" allowBlank="1" showInputMessage="1" showErrorMessage="1" promptTitle="Seleziona" prompt="Selezionare una delle possibili opzioni dal menu a tendina" sqref="F2" xr:uid="{00000000-0002-0000-3600-000004000000}">
      <formula1>$H$2:$H$3</formula1>
    </dataValidation>
    <dataValidation type="list" allowBlank="1" showInputMessage="1" showErrorMessage="1" promptTitle="Criterio" prompt="Selezionare una delle possibili opzioni dal menu a tendina" sqref="B22" xr:uid="{00000000-0002-0000-3600-000005000000}">
      <formula1>$G$31:$G$36</formula1>
    </dataValidation>
    <dataValidation type="list" allowBlank="1" showInputMessage="1" showErrorMessage="1" promptTitle="Criterio" prompt="Selezionare una delle possibili opzioni dal menu a tendina" sqref="B19" xr:uid="{00000000-0002-0000-3600-000006000000}">
      <formula1>$G$27:$G$29</formula1>
    </dataValidation>
    <dataValidation type="list" allowBlank="1" showInputMessage="1" showErrorMessage="1" promptTitle="Criterio" prompt="Selezionare una delle possibili opzioni dal menu a tendina" sqref="B16" xr:uid="{00000000-0002-0000-3600-000007000000}">
      <formula1>$G$22:$G$25</formula1>
    </dataValidation>
    <dataValidation type="list" allowBlank="1" showInputMessage="1" showErrorMessage="1" promptTitle="Criterio" prompt="Selezionare una delle possibili opzioni dal menu a tendina" sqref="B7" xr:uid="{00000000-0002-0000-3600-000008000000}">
      <formula1>$G$5:$G$10</formula1>
    </dataValidation>
    <dataValidation type="list" allowBlank="1" showInputMessage="1" showErrorMessage="1" promptTitle="Criterio" prompt="Selezionare una delle possibili opzioni dal menu a tendina" sqref="B13" xr:uid="{00000000-0002-0000-3600-000009000000}">
      <formula1>$G$17:$G$20</formula1>
    </dataValidation>
    <dataValidation type="list" allowBlank="1" showInputMessage="1" showErrorMessage="1" promptTitle="Criterio" prompt="Selezionare una delle possibili opzioni dal menu a tendina" sqref="B10" xr:uid="{00000000-0002-0000-3600-00000A000000}">
      <formula1>$G$13:$G$15</formula1>
    </dataValidation>
  </dataValidations>
  <hyperlinks>
    <hyperlink ref="D4:F4" location="'Indice Schede'!A1" display="Torna all'indice" xr:uid="{00000000-0004-0000-3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68"/>
  <sheetViews>
    <sheetView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Schede'!B56,"non utilizzata")</f>
        <v>45</v>
      </c>
      <c r="D2" s="98" t="s">
        <v>74</v>
      </c>
      <c r="E2" s="99"/>
      <c r="F2" s="63" t="s">
        <v>30</v>
      </c>
      <c r="H2" t="s">
        <v>30</v>
      </c>
    </row>
    <row r="3" spans="1:8" ht="45" customHeight="1" thickBot="1" x14ac:dyDescent="0.3">
      <c r="A3" s="105" t="s">
        <v>26</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38</v>
      </c>
      <c r="G7" s="8" t="s">
        <v>39</v>
      </c>
      <c r="H7">
        <v>2</v>
      </c>
    </row>
    <row r="8" spans="1:8" ht="30" customHeight="1" thickBot="1" x14ac:dyDescent="0.3">
      <c r="A8" s="23" t="s">
        <v>43</v>
      </c>
      <c r="B8" s="22">
        <f>VLOOKUP(B7,G5:H10,2,FALSE)</f>
        <v>1</v>
      </c>
      <c r="G8" s="7" t="s">
        <v>40</v>
      </c>
      <c r="H8">
        <v>3</v>
      </c>
    </row>
    <row r="9" spans="1:8" ht="30" customHeight="1" thickBot="1" x14ac:dyDescent="0.3">
      <c r="A9" s="96" t="s">
        <v>44</v>
      </c>
      <c r="B9" s="97"/>
      <c r="G9" s="7" t="s">
        <v>41</v>
      </c>
      <c r="H9">
        <v>4</v>
      </c>
    </row>
    <row r="10" spans="1:8" ht="30" customHeight="1" thickBot="1" x14ac:dyDescent="0.3">
      <c r="A10" s="25" t="s">
        <v>45</v>
      </c>
      <c r="B10" s="62" t="s">
        <v>46</v>
      </c>
      <c r="G10" s="7" t="s">
        <v>42</v>
      </c>
      <c r="H10">
        <v>5</v>
      </c>
    </row>
    <row r="11" spans="1:8" ht="30" customHeight="1" thickBot="1" x14ac:dyDescent="0.3">
      <c r="A11" s="26" t="s">
        <v>43</v>
      </c>
      <c r="B11" s="22">
        <f>VLOOKUP(B10,G13:H15,2,FALSE)</f>
        <v>2</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56</v>
      </c>
    </row>
    <row r="17" spans="1:8" ht="30" customHeight="1" thickBot="1" x14ac:dyDescent="0.3">
      <c r="A17" s="15" t="s">
        <v>43</v>
      </c>
      <c r="B17" s="30">
        <f>VLOOKUP(B16,G22:H25,2,FALSE)</f>
        <v>3</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1.6666666666666667</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1.6666666666666667</v>
      </c>
    </row>
    <row r="45" spans="1:8" ht="30" customHeight="1" thickBot="1" x14ac:dyDescent="0.3">
      <c r="A45" s="34"/>
      <c r="B45" s="35"/>
    </row>
    <row r="46" spans="1:8" ht="30" customHeight="1" thickBot="1" x14ac:dyDescent="0.3">
      <c r="A46" s="103" t="s">
        <v>112</v>
      </c>
      <c r="B46" s="111"/>
    </row>
    <row r="47" spans="1:8" ht="53.25" customHeight="1" thickBot="1" x14ac:dyDescent="0.3">
      <c r="A47" s="109" t="s">
        <v>202</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3700-000000000000}">
      <formula1>$G$13:$G$15</formula1>
    </dataValidation>
    <dataValidation type="list" allowBlank="1" showInputMessage="1" showErrorMessage="1" promptTitle="Criterio" prompt="Selezionare una delle possibili opzioni dal menu a tendina" sqref="B13" xr:uid="{00000000-0002-0000-3700-000001000000}">
      <formula1>$G$17:$G$20</formula1>
    </dataValidation>
    <dataValidation type="list" allowBlank="1" showInputMessage="1" showErrorMessage="1" promptTitle="Criterio" prompt="Selezionare una delle possibili opzioni dal menu a tendina" sqref="B7" xr:uid="{00000000-0002-0000-3700-000002000000}">
      <formula1>$G$5:$G$10</formula1>
    </dataValidation>
    <dataValidation type="list" allowBlank="1" showInputMessage="1" showErrorMessage="1" promptTitle="Criterio" prompt="Selezionare una delle possibili opzioni dal menu a tendina" sqref="B16" xr:uid="{00000000-0002-0000-3700-000003000000}">
      <formula1>$G$22:$G$25</formula1>
    </dataValidation>
    <dataValidation type="list" allowBlank="1" showInputMessage="1" showErrorMessage="1" promptTitle="Criterio" prompt="Selezionare una delle possibili opzioni dal menu a tendina" sqref="B19" xr:uid="{00000000-0002-0000-3700-000004000000}">
      <formula1>$G$27:$G$29</formula1>
    </dataValidation>
    <dataValidation type="list" allowBlank="1" showInputMessage="1" showErrorMessage="1" promptTitle="Criterio" prompt="Selezionare una delle possibili opzioni dal menu a tendina" sqref="B22" xr:uid="{00000000-0002-0000-3700-000005000000}">
      <formula1>$G$31:$G$36</formula1>
    </dataValidation>
    <dataValidation type="list" allowBlank="1" showInputMessage="1" showErrorMessage="1" promptTitle="Seleziona" prompt="Selezionare una delle possibili opzioni dal menu a tendina" sqref="F2" xr:uid="{00000000-0002-0000-3700-000006000000}">
      <formula1>$H$2:$H$3</formula1>
    </dataValidation>
    <dataValidation type="list" allowBlank="1" showInputMessage="1" showErrorMessage="1" promptTitle="Impatto" prompt="Selezionare una delle possibili opzioni dal menu a tendina" sqref="B29" xr:uid="{00000000-0002-0000-3700-000007000000}">
      <formula1>$G$38:$G$43</formula1>
    </dataValidation>
    <dataValidation type="list" allowBlank="1" showInputMessage="1" showErrorMessage="1" promptTitle="Impatto" prompt="Selezionare una delle possibili opzioni dal menu a tendina" sqref="B32" xr:uid="{00000000-0002-0000-3700-000008000000}">
      <formula1>$G$27:$G$29</formula1>
    </dataValidation>
    <dataValidation type="list" allowBlank="1" showInputMessage="1" showErrorMessage="1" promptTitle="Impatto" prompt="Selezionare una delle possibili opzioni dal menu a tendina" sqref="B35" xr:uid="{00000000-0002-0000-3700-000009000000}">
      <formula1>$G$48:$G$54</formula1>
    </dataValidation>
    <dataValidation type="list" allowBlank="1" showInputMessage="1" showErrorMessage="1" promptTitle="Impatto" prompt="Selezionare una delle possibili opzioni dal menu a tendina" sqref="B38" xr:uid="{00000000-0002-0000-3700-00000A000000}">
      <formula1>$G$56:$G$61</formula1>
    </dataValidation>
  </dataValidations>
  <hyperlinks>
    <hyperlink ref="D4:F4" location="'Indice Schede'!A1" display="Torna all'indice" xr:uid="{00000000-0004-0000-3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H68"/>
  <sheetViews>
    <sheetView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Schede'!B57,"non utilizzata")</f>
        <v>46</v>
      </c>
      <c r="D2" s="98" t="s">
        <v>74</v>
      </c>
      <c r="E2" s="99"/>
      <c r="F2" s="63" t="s">
        <v>30</v>
      </c>
      <c r="H2" t="s">
        <v>30</v>
      </c>
    </row>
    <row r="3" spans="1:8" ht="45" customHeight="1" thickBot="1" x14ac:dyDescent="0.3">
      <c r="A3" s="105" t="s">
        <v>240</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40</v>
      </c>
      <c r="G7" s="8" t="s">
        <v>39</v>
      </c>
      <c r="H7">
        <v>2</v>
      </c>
    </row>
    <row r="8" spans="1:8" ht="30" customHeight="1" thickBot="1" x14ac:dyDescent="0.3">
      <c r="A8" s="23" t="s">
        <v>43</v>
      </c>
      <c r="B8" s="22">
        <v>2</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56</v>
      </c>
    </row>
    <row r="17" spans="1:8" ht="30" customHeight="1" thickBot="1" x14ac:dyDescent="0.3">
      <c r="A17" s="15" t="s">
        <v>43</v>
      </c>
      <c r="B17" s="30">
        <v>5</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v>5</v>
      </c>
      <c r="G20" s="11" t="s">
        <v>52</v>
      </c>
      <c r="H20">
        <v>5</v>
      </c>
    </row>
    <row r="21" spans="1:8" ht="30" customHeight="1" x14ac:dyDescent="0.25">
      <c r="A21" s="96" t="s">
        <v>61</v>
      </c>
      <c r="B21" s="97"/>
    </row>
    <row r="22" spans="1:8" ht="30" customHeight="1" thickBot="1" x14ac:dyDescent="0.3">
      <c r="A22" s="29" t="s">
        <v>62</v>
      </c>
      <c r="B22" s="61"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v>5</v>
      </c>
    </row>
    <row r="31" spans="1:8" ht="30" customHeight="1" thickBot="1" x14ac:dyDescent="0.3">
      <c r="A31" s="96">
        <v>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v>2</v>
      </c>
      <c r="G36" s="11" t="s">
        <v>67</v>
      </c>
      <c r="H36">
        <v>5</v>
      </c>
    </row>
    <row r="37" spans="1:8" ht="30" customHeight="1" x14ac:dyDescent="0.25">
      <c r="A37" s="96" t="s">
        <v>91</v>
      </c>
      <c r="B37" s="97"/>
    </row>
    <row r="38" spans="1:8" ht="30" customHeight="1" thickBot="1" x14ac:dyDescent="0.3">
      <c r="A38" s="29" t="s">
        <v>92</v>
      </c>
      <c r="B38" s="61" t="s">
        <v>105</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2.75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9.1666666666666679</v>
      </c>
    </row>
    <row r="45" spans="1:8" ht="30" customHeight="1" thickBot="1" x14ac:dyDescent="0.3">
      <c r="A45" s="34"/>
      <c r="B45" s="35"/>
    </row>
    <row r="46" spans="1:8" ht="30" customHeight="1" thickBot="1" x14ac:dyDescent="0.3">
      <c r="A46" s="103" t="s">
        <v>112</v>
      </c>
      <c r="B46" s="111"/>
    </row>
    <row r="47" spans="1:8" ht="78" customHeight="1" thickBot="1" x14ac:dyDescent="0.3">
      <c r="A47" s="109" t="s">
        <v>241</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800-000000000000}">
      <formula1>$G$56:$G$61</formula1>
    </dataValidation>
    <dataValidation type="list" allowBlank="1" showInputMessage="1" showErrorMessage="1" promptTitle="Impatto" prompt="Selezionare una delle possibili opzioni dal menu a tendina" sqref="B35" xr:uid="{00000000-0002-0000-3800-000001000000}">
      <formula1>$G$48:$G$54</formula1>
    </dataValidation>
    <dataValidation type="list" allowBlank="1" showInputMessage="1" showErrorMessage="1" promptTitle="Impatto" prompt="Selezionare una delle possibili opzioni dal menu a tendina" sqref="B32" xr:uid="{00000000-0002-0000-3800-000002000000}">
      <formula1>$G$27:$G$29</formula1>
    </dataValidation>
    <dataValidation type="list" allowBlank="1" showInputMessage="1" showErrorMessage="1" promptTitle="Impatto" prompt="Selezionare una delle possibili opzioni dal menu a tendina" sqref="B29" xr:uid="{00000000-0002-0000-3800-000003000000}">
      <formula1>$G$38:$G$43</formula1>
    </dataValidation>
    <dataValidation type="list" allowBlank="1" showInputMessage="1" showErrorMessage="1" promptTitle="Seleziona" prompt="Selezionare una delle possibili opzioni dal menu a tendina" sqref="F2" xr:uid="{00000000-0002-0000-3800-000004000000}">
      <formula1>$H$2:$H$3</formula1>
    </dataValidation>
    <dataValidation type="list" allowBlank="1" showInputMessage="1" showErrorMessage="1" promptTitle="Criterio" prompt="Selezionare una delle possibili opzioni dal menu a tendina" sqref="B22" xr:uid="{00000000-0002-0000-3800-000005000000}">
      <formula1>$G$31:$G$36</formula1>
    </dataValidation>
    <dataValidation type="list" allowBlank="1" showInputMessage="1" showErrorMessage="1" promptTitle="Criterio" prompt="Selezionare una delle possibili opzioni dal menu a tendina" sqref="B19" xr:uid="{00000000-0002-0000-3800-000006000000}">
      <formula1>$G$27:$G$29</formula1>
    </dataValidation>
    <dataValidation type="list" allowBlank="1" showInputMessage="1" showErrorMessage="1" promptTitle="Criterio" prompt="Selezionare una delle possibili opzioni dal menu a tendina" sqref="B16" xr:uid="{00000000-0002-0000-3800-000007000000}">
      <formula1>$G$22:$G$25</formula1>
    </dataValidation>
    <dataValidation type="list" allowBlank="1" showInputMessage="1" showErrorMessage="1" promptTitle="Criterio" prompt="Selezionare una delle possibili opzioni dal menu a tendina" sqref="B7" xr:uid="{00000000-0002-0000-3800-000008000000}">
      <formula1>$G$5:$G$10</formula1>
    </dataValidation>
    <dataValidation type="list" allowBlank="1" showInputMessage="1" showErrorMessage="1" promptTitle="Criterio" prompt="Selezionare una delle possibili opzioni dal menu a tendina" sqref="B13" xr:uid="{00000000-0002-0000-3800-000009000000}">
      <formula1>$G$17:$G$20</formula1>
    </dataValidation>
    <dataValidation type="list" allowBlank="1" showInputMessage="1" showErrorMessage="1" promptTitle="Criterio" prompt="Selezionare una delle possibili opzioni dal menu a tendina" sqref="B10" xr:uid="{00000000-0002-0000-3800-00000A000000}">
      <formula1>$G$13:$G$15</formula1>
    </dataValidation>
  </dataValidations>
  <hyperlinks>
    <hyperlink ref="D4:F4" location="'Indice Schede'!A1" display="Torna all'indice" xr:uid="{00000000-0004-0000-3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68"/>
  <sheetViews>
    <sheetView zoomScaleSheetLayoutView="100" workbookViewId="0">
      <selection activeCell="I40" sqref="I4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Schede'!B58,"non utilizzata")</f>
        <v>47</v>
      </c>
      <c r="D2" s="98" t="s">
        <v>74</v>
      </c>
      <c r="E2" s="99"/>
      <c r="F2" s="63" t="s">
        <v>30</v>
      </c>
      <c r="H2" t="s">
        <v>30</v>
      </c>
    </row>
    <row r="3" spans="1:8" ht="45" customHeight="1" thickBot="1" x14ac:dyDescent="0.3">
      <c r="A3" s="105" t="s">
        <v>27</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40</v>
      </c>
      <c r="G7" s="8" t="s">
        <v>39</v>
      </c>
      <c r="H7">
        <v>2</v>
      </c>
    </row>
    <row r="8" spans="1:8" ht="30" customHeight="1" thickBot="1" x14ac:dyDescent="0.3">
      <c r="A8" s="23" t="s">
        <v>43</v>
      </c>
      <c r="B8" s="22">
        <f>VLOOKUP(B7,G5:H10,2,FALSE)</f>
        <v>3</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57</v>
      </c>
    </row>
    <row r="17" spans="1:8" ht="30" customHeight="1" thickBot="1" x14ac:dyDescent="0.3">
      <c r="A17" s="15" t="s">
        <v>43</v>
      </c>
      <c r="B17" s="30">
        <f>VLOOKUP(B16,G22:H25,2,FALSE)</f>
        <v>5</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66</v>
      </c>
      <c r="G22" s="7" t="s">
        <v>71</v>
      </c>
      <c r="H22" t="s">
        <v>70</v>
      </c>
    </row>
    <row r="23" spans="1:8" ht="30" customHeight="1" thickBot="1" x14ac:dyDescent="0.3">
      <c r="A23" s="15" t="s">
        <v>43</v>
      </c>
      <c r="B23" s="30">
        <f>VLOOKUP(B22,G31:H36,2,FALSE)</f>
        <v>4</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106</v>
      </c>
      <c r="G38" s="7" t="s">
        <v>71</v>
      </c>
      <c r="H38" t="s">
        <v>70</v>
      </c>
    </row>
    <row r="39" spans="1:8" ht="30" customHeight="1" thickBot="1" x14ac:dyDescent="0.3">
      <c r="A39" s="15" t="s">
        <v>43</v>
      </c>
      <c r="B39" s="30">
        <f>VLOOKUP(B38,G56:H61,2,FALSE)</f>
        <v>4</v>
      </c>
      <c r="G39" s="7" t="s">
        <v>96</v>
      </c>
      <c r="H39">
        <v>1</v>
      </c>
    </row>
    <row r="40" spans="1:8" ht="30" customHeight="1" thickBot="1" x14ac:dyDescent="0.3">
      <c r="A40" s="32" t="s">
        <v>93</v>
      </c>
      <c r="B40" s="31">
        <f>IFERROR((B30+B33+B36+B39)/4,"-")</f>
        <v>1.5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4.75</v>
      </c>
    </row>
    <row r="45" spans="1:8" ht="30" customHeight="1" thickBot="1" x14ac:dyDescent="0.3">
      <c r="A45" s="34"/>
      <c r="B45" s="35"/>
    </row>
    <row r="46" spans="1:8" ht="30" customHeight="1" thickBot="1" x14ac:dyDescent="0.3">
      <c r="A46" s="103" t="s">
        <v>112</v>
      </c>
      <c r="B46" s="111"/>
    </row>
    <row r="47" spans="1:8" ht="55.5" customHeight="1" thickBot="1" x14ac:dyDescent="0.3">
      <c r="A47" s="109" t="s">
        <v>344</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sheetProtection sheet="1" objects="1" scenarios="1"/>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3900-000000000000}">
      <formula1>$G$13:$G$15</formula1>
    </dataValidation>
    <dataValidation type="list" allowBlank="1" showInputMessage="1" showErrorMessage="1" promptTitle="Criterio" prompt="Selezionare una delle possibili opzioni dal menu a tendina" sqref="B13" xr:uid="{00000000-0002-0000-3900-000001000000}">
      <formula1>$G$17:$G$20</formula1>
    </dataValidation>
    <dataValidation type="list" allowBlank="1" showInputMessage="1" showErrorMessage="1" promptTitle="Criterio" prompt="Selezionare una delle possibili opzioni dal menu a tendina" sqref="B7" xr:uid="{00000000-0002-0000-3900-000002000000}">
      <formula1>$G$5:$G$10</formula1>
    </dataValidation>
    <dataValidation type="list" allowBlank="1" showInputMessage="1" showErrorMessage="1" promptTitle="Criterio" prompt="Selezionare una delle possibili opzioni dal menu a tendina" sqref="B16" xr:uid="{00000000-0002-0000-3900-000003000000}">
      <formula1>$G$22:$G$25</formula1>
    </dataValidation>
    <dataValidation type="list" allowBlank="1" showInputMessage="1" showErrorMessage="1" promptTitle="Criterio" prompt="Selezionare una delle possibili opzioni dal menu a tendina" sqref="B19" xr:uid="{00000000-0002-0000-3900-000004000000}">
      <formula1>$G$27:$G$29</formula1>
    </dataValidation>
    <dataValidation type="list" allowBlank="1" showInputMessage="1" showErrorMessage="1" promptTitle="Criterio" prompt="Selezionare una delle possibili opzioni dal menu a tendina" sqref="B22" xr:uid="{00000000-0002-0000-3900-000005000000}">
      <formula1>$G$31:$G$36</formula1>
    </dataValidation>
    <dataValidation type="list" allowBlank="1" showInputMessage="1" showErrorMessage="1" promptTitle="Seleziona" prompt="Selezionare una delle possibili opzioni dal menu a tendina" sqref="F2" xr:uid="{00000000-0002-0000-3900-000006000000}">
      <formula1>$H$2:$H$3</formula1>
    </dataValidation>
    <dataValidation type="list" allowBlank="1" showInputMessage="1" showErrorMessage="1" promptTitle="Impatto" prompt="Selezionare una delle possibili opzioni dal menu a tendina" sqref="B29" xr:uid="{00000000-0002-0000-3900-000007000000}">
      <formula1>$G$38:$G$43</formula1>
    </dataValidation>
    <dataValidation type="list" allowBlank="1" showInputMessage="1" showErrorMessage="1" promptTitle="Impatto" prompt="Selezionare una delle possibili opzioni dal menu a tendina" sqref="B32" xr:uid="{00000000-0002-0000-3900-000008000000}">
      <formula1>$G$27:$G$29</formula1>
    </dataValidation>
    <dataValidation type="list" allowBlank="1" showInputMessage="1" showErrorMessage="1" promptTitle="Impatto" prompt="Selezionare una delle possibili opzioni dal menu a tendina" sqref="B35" xr:uid="{00000000-0002-0000-3900-000009000000}">
      <formula1>$G$48:$G$54</formula1>
    </dataValidation>
    <dataValidation type="list" allowBlank="1" showInputMessage="1" showErrorMessage="1" promptTitle="Impatto" prompt="Selezionare una delle possibili opzioni dal menu a tendina" sqref="B38" xr:uid="{00000000-0002-0000-3900-00000A000000}">
      <formula1>$G$56:$G$61</formula1>
    </dataValidation>
  </dataValidations>
  <hyperlinks>
    <hyperlink ref="D4:F4" location="'Indice Schede'!A1" display="Torna all'indice" xr:uid="{00000000-0004-0000-3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
  <sheetViews>
    <sheetView workbookViewId="0"/>
  </sheetViews>
  <sheetFormatPr defaultRowHeight="15" x14ac:dyDescent="0.25"/>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68"/>
  <sheetViews>
    <sheetView topLeftCell="A16"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e">
        <f>IF(F2="SI",'Indice Schede'!#REF!,"non utilizzata")</f>
        <v>#REF!</v>
      </c>
      <c r="D2" s="98" t="s">
        <v>74</v>
      </c>
      <c r="E2" s="99"/>
      <c r="F2" s="63" t="s">
        <v>30</v>
      </c>
      <c r="H2" t="s">
        <v>30</v>
      </c>
    </row>
    <row r="3" spans="1:8" ht="45" customHeight="1" thickBot="1" x14ac:dyDescent="0.3">
      <c r="A3" s="105" t="s">
        <v>28</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42</v>
      </c>
      <c r="G7" s="8" t="s">
        <v>39</v>
      </c>
      <c r="H7">
        <v>2</v>
      </c>
    </row>
    <row r="8" spans="1:8" ht="30" customHeight="1" thickBot="1" x14ac:dyDescent="0.3">
      <c r="A8" s="23" t="s">
        <v>43</v>
      </c>
      <c r="B8" s="22">
        <f>VLOOKUP(B7,G5:H10,2,FALSE)</f>
        <v>5</v>
      </c>
      <c r="G8" s="7" t="s">
        <v>40</v>
      </c>
      <c r="H8">
        <v>3</v>
      </c>
    </row>
    <row r="9" spans="1:8" ht="30" customHeight="1" thickBot="1" x14ac:dyDescent="0.3">
      <c r="A9" s="96" t="s">
        <v>44</v>
      </c>
      <c r="B9" s="97"/>
      <c r="G9" s="7" t="s">
        <v>41</v>
      </c>
      <c r="H9">
        <v>4</v>
      </c>
    </row>
    <row r="10" spans="1:8" ht="30" customHeight="1" thickBot="1" x14ac:dyDescent="0.3">
      <c r="A10" s="25" t="s">
        <v>45</v>
      </c>
      <c r="B10" s="62" t="s">
        <v>47</v>
      </c>
      <c r="G10" s="7" t="s">
        <v>42</v>
      </c>
      <c r="H10">
        <v>5</v>
      </c>
    </row>
    <row r="11" spans="1:8" ht="30" customHeight="1" thickBot="1" x14ac:dyDescent="0.3">
      <c r="A11" s="26" t="s">
        <v>43</v>
      </c>
      <c r="B11" s="22">
        <f>VLOOKUP(B10,G13:H15,2,FALSE)</f>
        <v>5</v>
      </c>
    </row>
    <row r="12" spans="1:8" ht="30" customHeight="1" x14ac:dyDescent="0.25">
      <c r="A12" s="96" t="s">
        <v>48</v>
      </c>
      <c r="B12" s="97"/>
      <c r="G12" s="12"/>
    </row>
    <row r="13" spans="1:8" ht="30" customHeight="1" thickBot="1" x14ac:dyDescent="0.3">
      <c r="A13" s="27" t="s">
        <v>49</v>
      </c>
      <c r="B13" s="62"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96" t="s">
        <v>53</v>
      </c>
      <c r="B15" s="97"/>
      <c r="G15" s="7" t="s">
        <v>47</v>
      </c>
      <c r="H15">
        <v>5</v>
      </c>
    </row>
    <row r="16" spans="1:8" ht="39" customHeight="1" x14ac:dyDescent="0.25">
      <c r="A16" s="28" t="s">
        <v>54</v>
      </c>
      <c r="B16" s="61" t="s">
        <v>56</v>
      </c>
    </row>
    <row r="17" spans="1:8" ht="30" customHeight="1" thickBot="1" x14ac:dyDescent="0.3">
      <c r="A17" s="15" t="s">
        <v>43</v>
      </c>
      <c r="B17" s="30">
        <f>VLOOKUP(B16,G22:H25,2,FALSE)</f>
        <v>3</v>
      </c>
      <c r="G17" s="7" t="s">
        <v>71</v>
      </c>
      <c r="H17" t="s">
        <v>70</v>
      </c>
    </row>
    <row r="18" spans="1:8" ht="30" customHeight="1" thickBot="1" x14ac:dyDescent="0.3">
      <c r="A18" s="96" t="s">
        <v>58</v>
      </c>
      <c r="B18" s="97"/>
      <c r="G18" s="11" t="s">
        <v>50</v>
      </c>
      <c r="H18">
        <v>1</v>
      </c>
    </row>
    <row r="19" spans="1:8" ht="30" customHeight="1" thickBot="1" x14ac:dyDescent="0.3">
      <c r="A19" s="29" t="s">
        <v>72</v>
      </c>
      <c r="B19" s="61" t="s">
        <v>59</v>
      </c>
      <c r="G19" s="11" t="s">
        <v>51</v>
      </c>
      <c r="H19">
        <v>3</v>
      </c>
    </row>
    <row r="20" spans="1:8" ht="30" customHeight="1" thickBot="1" x14ac:dyDescent="0.3">
      <c r="A20" s="15" t="s">
        <v>43</v>
      </c>
      <c r="B20" s="30">
        <f>VLOOKUP(B19,G27:H29,2,FALSE)</f>
        <v>1</v>
      </c>
      <c r="G20" s="11" t="s">
        <v>52</v>
      </c>
      <c r="H20">
        <v>5</v>
      </c>
    </row>
    <row r="21" spans="1:8" ht="30" customHeight="1" x14ac:dyDescent="0.25">
      <c r="A21" s="96" t="s">
        <v>61</v>
      </c>
      <c r="B21" s="97"/>
    </row>
    <row r="22" spans="1:8" ht="30" customHeight="1" thickBot="1" x14ac:dyDescent="0.3">
      <c r="A22" s="29" t="s">
        <v>62</v>
      </c>
      <c r="B22" s="61"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96</v>
      </c>
      <c r="G29" s="11" t="s">
        <v>60</v>
      </c>
      <c r="H29">
        <v>5</v>
      </c>
    </row>
    <row r="30" spans="1:8" ht="30" customHeight="1" thickBot="1" x14ac:dyDescent="0.3">
      <c r="A30" s="15" t="s">
        <v>43</v>
      </c>
      <c r="B30" s="30">
        <f>VLOOKUP(B29,G38:H43,2,FALSE)</f>
        <v>1</v>
      </c>
    </row>
    <row r="31" spans="1:8" ht="30" customHeight="1" thickBot="1" x14ac:dyDescent="0.3">
      <c r="A31" s="96" t="s">
        <v>81</v>
      </c>
      <c r="B31" s="97"/>
      <c r="G31" s="7" t="s">
        <v>71</v>
      </c>
      <c r="H31" t="s">
        <v>70</v>
      </c>
    </row>
    <row r="32" spans="1:8" ht="42" customHeight="1" thickBot="1" x14ac:dyDescent="0.3">
      <c r="A32" s="29" t="s">
        <v>82</v>
      </c>
      <c r="B32" s="61"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96" t="s">
        <v>83</v>
      </c>
      <c r="B34" s="97"/>
      <c r="G34" s="11" t="s">
        <v>65</v>
      </c>
      <c r="H34">
        <v>3</v>
      </c>
    </row>
    <row r="35" spans="1:8" ht="30" customHeight="1" thickBot="1" x14ac:dyDescent="0.3">
      <c r="A35" s="29" t="s">
        <v>84</v>
      </c>
      <c r="B35" s="61" t="s">
        <v>85</v>
      </c>
      <c r="G35" s="11" t="s">
        <v>66</v>
      </c>
      <c r="H35">
        <v>4</v>
      </c>
    </row>
    <row r="36" spans="1:8" ht="30" customHeight="1" thickBot="1" x14ac:dyDescent="0.3">
      <c r="A36" s="15" t="s">
        <v>43</v>
      </c>
      <c r="B36" s="30">
        <f>VLOOKUP(B35,G48:H54,2,FALSE)</f>
        <v>0</v>
      </c>
      <c r="G36" s="11" t="s">
        <v>67</v>
      </c>
      <c r="H36">
        <v>5</v>
      </c>
    </row>
    <row r="37" spans="1:8" ht="30" customHeight="1" x14ac:dyDescent="0.25">
      <c r="A37" s="96" t="s">
        <v>91</v>
      </c>
      <c r="B37" s="97"/>
    </row>
    <row r="38" spans="1:8" ht="30" customHeight="1" thickBot="1" x14ac:dyDescent="0.3">
      <c r="A38" s="29" t="s">
        <v>92</v>
      </c>
      <c r="B38" s="61"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3" t="s">
        <v>112</v>
      </c>
      <c r="B46" s="111"/>
    </row>
    <row r="47" spans="1:8" ht="86.25" customHeight="1" thickBot="1" x14ac:dyDescent="0.3">
      <c r="A47" s="109" t="s">
        <v>204</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B00-000000000000}">
      <formula1>$G$56:$G$61</formula1>
    </dataValidation>
    <dataValidation type="list" allowBlank="1" showInputMessage="1" showErrorMessage="1" promptTitle="Impatto" prompt="Selezionare una delle possibili opzioni dal menu a tendina" sqref="B35" xr:uid="{00000000-0002-0000-3B00-000001000000}">
      <formula1>$G$48:$G$54</formula1>
    </dataValidation>
    <dataValidation type="list" allowBlank="1" showInputMessage="1" showErrorMessage="1" promptTitle="Impatto" prompt="Selezionare una delle possibili opzioni dal menu a tendina" sqref="B32" xr:uid="{00000000-0002-0000-3B00-000002000000}">
      <formula1>$G$27:$G$29</formula1>
    </dataValidation>
    <dataValidation type="list" allowBlank="1" showInputMessage="1" showErrorMessage="1" promptTitle="Impatto" prompt="Selezionare una delle possibili opzioni dal menu a tendina" sqref="B29" xr:uid="{00000000-0002-0000-3B00-000003000000}">
      <formula1>$G$38:$G$43</formula1>
    </dataValidation>
    <dataValidation type="list" allowBlank="1" showInputMessage="1" showErrorMessage="1" promptTitle="Seleziona" prompt="Selezionare una delle possibili opzioni dal menu a tendina" sqref="F2" xr:uid="{00000000-0002-0000-3B00-000004000000}">
      <formula1>$H$2:$H$3</formula1>
    </dataValidation>
    <dataValidation type="list" allowBlank="1" showInputMessage="1" showErrorMessage="1" promptTitle="Criterio" prompt="Selezionare una delle possibili opzioni dal menu a tendina" sqref="B22" xr:uid="{00000000-0002-0000-3B00-000005000000}">
      <formula1>$G$31:$G$36</formula1>
    </dataValidation>
    <dataValidation type="list" allowBlank="1" showInputMessage="1" showErrorMessage="1" promptTitle="Criterio" prompt="Selezionare una delle possibili opzioni dal menu a tendina" sqref="B19" xr:uid="{00000000-0002-0000-3B00-000006000000}">
      <formula1>$G$27:$G$29</formula1>
    </dataValidation>
    <dataValidation type="list" allowBlank="1" showInputMessage="1" showErrorMessage="1" promptTitle="Criterio" prompt="Selezionare una delle possibili opzioni dal menu a tendina" sqref="B16" xr:uid="{00000000-0002-0000-3B00-000007000000}">
      <formula1>$G$22:$G$25</formula1>
    </dataValidation>
    <dataValidation type="list" allowBlank="1" showInputMessage="1" showErrorMessage="1" promptTitle="Criterio" prompt="Selezionare una delle possibili opzioni dal menu a tendina" sqref="B7" xr:uid="{00000000-0002-0000-3B00-000008000000}">
      <formula1>$G$5:$G$10</formula1>
    </dataValidation>
    <dataValidation type="list" allowBlank="1" showInputMessage="1" showErrorMessage="1" promptTitle="Criterio" prompt="Selezionare una delle possibili opzioni dal menu a tendina" sqref="B13" xr:uid="{00000000-0002-0000-3B00-000009000000}">
      <formula1>$G$17:$G$20</formula1>
    </dataValidation>
    <dataValidation type="list" allowBlank="1" showInputMessage="1" showErrorMessage="1" promptTitle="Criterio" prompt="Selezionare una delle possibili opzioni dal menu a tendina" sqref="B10" xr:uid="{00000000-0002-0000-3B00-00000A000000}">
      <formula1>$G$13:$G$15</formula1>
    </dataValidation>
  </dataValidations>
  <hyperlinks>
    <hyperlink ref="D4:F4" location="'Indice Schede'!A1" display="Torna all'indice" xr:uid="{00000000-0004-0000-3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68"/>
  <sheetViews>
    <sheetView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Schede'!B59,"non utilizzata")</f>
        <v>49</v>
      </c>
      <c r="D2" s="98" t="s">
        <v>74</v>
      </c>
      <c r="E2" s="99"/>
      <c r="F2" s="63" t="s">
        <v>30</v>
      </c>
      <c r="H2" t="s">
        <v>30</v>
      </c>
    </row>
    <row r="3" spans="1:8" ht="45" customHeight="1" thickBot="1" x14ac:dyDescent="0.3">
      <c r="A3" s="105" t="s">
        <v>212</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1</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5</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5</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1</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1</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0</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1</v>
      </c>
      <c r="G39" s="7" t="s">
        <v>96</v>
      </c>
      <c r="H39">
        <v>1</v>
      </c>
    </row>
    <row r="40" spans="1:8" ht="30" customHeight="1" thickBot="1" x14ac:dyDescent="0.3">
      <c r="A40" s="32" t="s">
        <v>93</v>
      </c>
      <c r="B40" s="31">
        <f>IFERROR((B30+B33+B36+B39)/4,"-")</f>
        <v>0.75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2.375</v>
      </c>
    </row>
    <row r="45" spans="1:8" ht="30" customHeight="1" thickBot="1" x14ac:dyDescent="0.3">
      <c r="A45" s="34"/>
      <c r="B45" s="35"/>
    </row>
    <row r="46" spans="1:8" ht="30" customHeight="1" thickBot="1" x14ac:dyDescent="0.3">
      <c r="A46" s="103" t="s">
        <v>112</v>
      </c>
      <c r="B46" s="111"/>
    </row>
    <row r="47" spans="1:8" ht="30" customHeight="1" thickBot="1" x14ac:dyDescent="0.3">
      <c r="A47" s="109" t="s">
        <v>345</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C00-000000000000}">
      <formula1>$G$13:$G$15</formula1>
    </dataValidation>
    <dataValidation type="list" allowBlank="1" showInputMessage="1" showErrorMessage="1" promptTitle="Criterio" prompt="Selezionare una delle possibili opzioni dal menu a tendina" sqref="B13" xr:uid="{00000000-0002-0000-3C00-000001000000}">
      <formula1>$G$17:$G$20</formula1>
    </dataValidation>
    <dataValidation type="list" allowBlank="1" showInputMessage="1" showErrorMessage="1" promptTitle="Criterio" prompt="Selezionare una delle possibili opzioni dal menu a tendina" sqref="B7" xr:uid="{00000000-0002-0000-3C00-000002000000}">
      <formula1>$G$5:$G$10</formula1>
    </dataValidation>
    <dataValidation type="list" allowBlank="1" showInputMessage="1" showErrorMessage="1" promptTitle="Criterio" prompt="Selezionare una delle possibili opzioni dal menu a tendina" sqref="B16" xr:uid="{00000000-0002-0000-3C00-000003000000}">
      <formula1>$G$22:$G$25</formula1>
    </dataValidation>
    <dataValidation type="list" allowBlank="1" showInputMessage="1" showErrorMessage="1" promptTitle="Criterio" prompt="Selezionare una delle possibili opzioni dal menu a tendina" sqref="B19" xr:uid="{00000000-0002-0000-3C00-000004000000}">
      <formula1>$G$27:$G$29</formula1>
    </dataValidation>
    <dataValidation type="list" allowBlank="1" showInputMessage="1" showErrorMessage="1" promptTitle="Criterio" prompt="Selezionare una delle possibili opzioni dal menu a tendina" sqref="B22" xr:uid="{00000000-0002-0000-3C00-000005000000}">
      <formula1>$G$31:$G$36</formula1>
    </dataValidation>
    <dataValidation type="list" allowBlank="1" showInputMessage="1" showErrorMessage="1" promptTitle="Seleziona" prompt="Selezionare una delle possibili opzioni dal menu a tendina" sqref="F2" xr:uid="{00000000-0002-0000-3C00-000006000000}">
      <formula1>$H$2:$H$3</formula1>
    </dataValidation>
    <dataValidation type="list" allowBlank="1" showInputMessage="1" showErrorMessage="1" promptTitle="Impatto" prompt="Selezionare una delle possibili opzioni dal menu a tendina" sqref="B29" xr:uid="{00000000-0002-0000-3C00-000007000000}">
      <formula1>$G$38:$G$43</formula1>
    </dataValidation>
    <dataValidation type="list" allowBlank="1" showInputMessage="1" showErrorMessage="1" promptTitle="Impatto" prompt="Selezionare una delle possibili opzioni dal menu a tendina" sqref="B32" xr:uid="{00000000-0002-0000-3C00-000008000000}">
      <formula1>$G$27:$G$29</formula1>
    </dataValidation>
    <dataValidation type="list" allowBlank="1" showInputMessage="1" showErrorMessage="1" promptTitle="Impatto" prompt="Selezionare una delle possibili opzioni dal menu a tendina" sqref="B35" xr:uid="{00000000-0002-0000-3C00-000009000000}">
      <formula1>$G$48:$G$54</formula1>
    </dataValidation>
    <dataValidation type="list" allowBlank="1" showInputMessage="1" showErrorMessage="1" promptTitle="Impatto" prompt="Selezionare una delle possibili opzioni dal menu a tendina" sqref="B38" xr:uid="{00000000-0002-0000-3C00-00000A000000}">
      <formula1>$G$56:$G$61</formula1>
    </dataValidation>
  </dataValidations>
  <hyperlinks>
    <hyperlink ref="D4:F4" location="'Indice Schede'!A1" display="Torna all'indice" xr:uid="{00000000-0004-0000-3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H68"/>
  <sheetViews>
    <sheetView topLeftCell="A31"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Schede'!B59,"non utilizzata")</f>
        <v>49</v>
      </c>
      <c r="D2" s="98" t="s">
        <v>74</v>
      </c>
      <c r="E2" s="99"/>
      <c r="F2" s="63" t="s">
        <v>30</v>
      </c>
      <c r="H2" t="s">
        <v>30</v>
      </c>
    </row>
    <row r="3" spans="1:8" ht="45" customHeight="1" thickBot="1" x14ac:dyDescent="0.3">
      <c r="A3" s="105" t="s">
        <v>213</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1</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3</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3</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1</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1</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1</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3" t="s">
        <v>112</v>
      </c>
      <c r="B46" s="111"/>
    </row>
    <row r="47" spans="1:8" ht="30" customHeight="1" thickBot="1" x14ac:dyDescent="0.3">
      <c r="A47" s="109" t="s">
        <v>227</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D00-000000000000}">
      <formula1>$G$56:$G$61</formula1>
    </dataValidation>
    <dataValidation type="list" allowBlank="1" showInputMessage="1" showErrorMessage="1" promptTitle="Impatto" prompt="Selezionare una delle possibili opzioni dal menu a tendina" sqref="B35" xr:uid="{00000000-0002-0000-3D00-000001000000}">
      <formula1>$G$48:$G$54</formula1>
    </dataValidation>
    <dataValidation type="list" allowBlank="1" showInputMessage="1" showErrorMessage="1" promptTitle="Impatto" prompt="Selezionare una delle possibili opzioni dal menu a tendina" sqref="B32" xr:uid="{00000000-0002-0000-3D00-000002000000}">
      <formula1>$G$27:$G$29</formula1>
    </dataValidation>
    <dataValidation type="list" allowBlank="1" showInputMessage="1" showErrorMessage="1" promptTitle="Impatto" prompt="Selezionare una delle possibili opzioni dal menu a tendina" sqref="B29" xr:uid="{00000000-0002-0000-3D00-000003000000}">
      <formula1>$G$38:$G$43</formula1>
    </dataValidation>
    <dataValidation type="list" allowBlank="1" showInputMessage="1" showErrorMessage="1" promptTitle="Seleziona" prompt="Selezionare una delle possibili opzioni dal menu a tendina" sqref="F2" xr:uid="{00000000-0002-0000-3D00-000004000000}">
      <formula1>$H$2:$H$3</formula1>
    </dataValidation>
    <dataValidation type="list" allowBlank="1" showInputMessage="1" showErrorMessage="1" promptTitle="Criterio" prompt="Selezionare una delle possibili opzioni dal menu a tendina" sqref="B22" xr:uid="{00000000-0002-0000-3D00-000005000000}">
      <formula1>$G$31:$G$36</formula1>
    </dataValidation>
    <dataValidation type="list" allowBlank="1" showInputMessage="1" showErrorMessage="1" promptTitle="Criterio" prompt="Selezionare una delle possibili opzioni dal menu a tendina" sqref="B19" xr:uid="{00000000-0002-0000-3D00-000006000000}">
      <formula1>$G$27:$G$29</formula1>
    </dataValidation>
    <dataValidation type="list" allowBlank="1" showInputMessage="1" showErrorMessage="1" promptTitle="Criterio" prompt="Selezionare una delle possibili opzioni dal menu a tendina" sqref="B16" xr:uid="{00000000-0002-0000-3D00-000007000000}">
      <formula1>$G$22:$G$25</formula1>
    </dataValidation>
    <dataValidation type="list" allowBlank="1" showInputMessage="1" showErrorMessage="1" promptTitle="Criterio" prompt="Selezionare una delle possibili opzioni dal menu a tendina" sqref="B7" xr:uid="{00000000-0002-0000-3D00-000008000000}">
      <formula1>$G$5:$G$10</formula1>
    </dataValidation>
    <dataValidation type="list" allowBlank="1" showInputMessage="1" showErrorMessage="1" promptTitle="Criterio" prompt="Selezionare una delle possibili opzioni dal menu a tendina" sqref="B13" xr:uid="{00000000-0002-0000-3D00-000009000000}">
      <formula1>$G$17:$G$20</formula1>
    </dataValidation>
    <dataValidation type="list" allowBlank="1" showInputMessage="1" showErrorMessage="1" promptTitle="Criterio" prompt="Selezionare una delle possibili opzioni dal menu a tendina" sqref="B10" xr:uid="{00000000-0002-0000-3D00-00000A000000}">
      <formula1>$G$13:$G$15</formula1>
    </dataValidation>
  </dataValidations>
  <hyperlinks>
    <hyperlink ref="D4:F4" location="'Indice Schede'!A1" display="Torna all'indice" xr:uid="{00000000-0004-0000-3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H68"/>
  <sheetViews>
    <sheetView zoomScaleSheetLayoutView="100" workbookViewId="0">
      <selection activeCell="F2" sqref="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Schede'!B59,"non utilizzata")</f>
        <v>49</v>
      </c>
      <c r="D2" s="98" t="s">
        <v>74</v>
      </c>
      <c r="E2" s="99"/>
      <c r="F2" s="63" t="s">
        <v>30</v>
      </c>
      <c r="H2" t="s">
        <v>30</v>
      </c>
    </row>
    <row r="3" spans="1:8" ht="45" customHeight="1" thickBot="1" x14ac:dyDescent="0.3">
      <c r="A3" s="105" t="s">
        <v>214</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1</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3</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1</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1</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1</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0</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3" t="s">
        <v>112</v>
      </c>
      <c r="B46" s="111"/>
    </row>
    <row r="47" spans="1:8" ht="30" customHeight="1" thickBot="1" x14ac:dyDescent="0.3">
      <c r="A47" s="109" t="s">
        <v>215</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E00-000000000000}">
      <formula1>$G$13:$G$15</formula1>
    </dataValidation>
    <dataValidation type="list" allowBlank="1" showInputMessage="1" showErrorMessage="1" promptTitle="Criterio" prompt="Selezionare una delle possibili opzioni dal menu a tendina" sqref="B13" xr:uid="{00000000-0002-0000-3E00-000001000000}">
      <formula1>$G$17:$G$20</formula1>
    </dataValidation>
    <dataValidation type="list" allowBlank="1" showInputMessage="1" showErrorMessage="1" promptTitle="Criterio" prompt="Selezionare una delle possibili opzioni dal menu a tendina" sqref="B7" xr:uid="{00000000-0002-0000-3E00-000002000000}">
      <formula1>$G$5:$G$10</formula1>
    </dataValidation>
    <dataValidation type="list" allowBlank="1" showInputMessage="1" showErrorMessage="1" promptTitle="Criterio" prompt="Selezionare una delle possibili opzioni dal menu a tendina" sqref="B16" xr:uid="{00000000-0002-0000-3E00-000003000000}">
      <formula1>$G$22:$G$25</formula1>
    </dataValidation>
    <dataValidation type="list" allowBlank="1" showInputMessage="1" showErrorMessage="1" promptTitle="Criterio" prompt="Selezionare una delle possibili opzioni dal menu a tendina" sqref="B19" xr:uid="{00000000-0002-0000-3E00-000004000000}">
      <formula1>$G$27:$G$29</formula1>
    </dataValidation>
    <dataValidation type="list" allowBlank="1" showInputMessage="1" showErrorMessage="1" promptTitle="Criterio" prompt="Selezionare una delle possibili opzioni dal menu a tendina" sqref="B22" xr:uid="{00000000-0002-0000-3E00-000005000000}">
      <formula1>$G$31:$G$36</formula1>
    </dataValidation>
    <dataValidation type="list" allowBlank="1" showInputMessage="1" showErrorMessage="1" promptTitle="Seleziona" prompt="Selezionare una delle possibili opzioni dal menu a tendina" sqref="F2" xr:uid="{00000000-0002-0000-3E00-000006000000}">
      <formula1>$H$2:$H$3</formula1>
    </dataValidation>
    <dataValidation type="list" allowBlank="1" showInputMessage="1" showErrorMessage="1" promptTitle="Impatto" prompt="Selezionare una delle possibili opzioni dal menu a tendina" sqref="B29" xr:uid="{00000000-0002-0000-3E00-000007000000}">
      <formula1>$G$38:$G$43</formula1>
    </dataValidation>
    <dataValidation type="list" allowBlank="1" showInputMessage="1" showErrorMessage="1" promptTitle="Impatto" prompt="Selezionare una delle possibili opzioni dal menu a tendina" sqref="B32" xr:uid="{00000000-0002-0000-3E00-000008000000}">
      <formula1>$G$27:$G$29</formula1>
    </dataValidation>
    <dataValidation type="list" allowBlank="1" showInputMessage="1" showErrorMessage="1" promptTitle="Impatto" prompt="Selezionare una delle possibili opzioni dal menu a tendina" sqref="B35" xr:uid="{00000000-0002-0000-3E00-000009000000}">
      <formula1>$G$48:$G$54</formula1>
    </dataValidation>
    <dataValidation type="list" allowBlank="1" showInputMessage="1" showErrorMessage="1" promptTitle="Impatto" prompt="Selezionare una delle possibili opzioni dal menu a tendina" sqref="B38" xr:uid="{00000000-0002-0000-3E00-00000A000000}">
      <formula1>$G$56:$G$61</formula1>
    </dataValidation>
  </dataValidations>
  <hyperlinks>
    <hyperlink ref="D4:F4" location="'Indice Schede'!A1" display="Torna all'indice" xr:uid="{00000000-0004-0000-3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68"/>
  <sheetViews>
    <sheetView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52</v>
      </c>
      <c r="D2" s="98" t="s">
        <v>74</v>
      </c>
      <c r="E2" s="99"/>
      <c r="F2" s="63" t="s">
        <v>30</v>
      </c>
      <c r="H2" t="s">
        <v>30</v>
      </c>
    </row>
    <row r="3" spans="1:8" ht="45" customHeight="1" thickBot="1" x14ac:dyDescent="0.3">
      <c r="A3" s="105" t="s">
        <v>216</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1</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3</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3</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1</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1</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0</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3" t="s">
        <v>112</v>
      </c>
      <c r="B46" s="111"/>
    </row>
    <row r="47" spans="1:8" ht="63.75" customHeight="1" thickBot="1" x14ac:dyDescent="0.3">
      <c r="A47" s="109" t="s">
        <v>347</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disablePrompts="1" count="11">
    <dataValidation type="list" allowBlank="1" showInputMessage="1" showErrorMessage="1" promptTitle="Impatto" prompt="Selezionare una delle possibili opzioni dal menu a tendina" sqref="B38" xr:uid="{00000000-0002-0000-3F00-000000000000}">
      <formula1>$G$56:$G$61</formula1>
    </dataValidation>
    <dataValidation type="list" allowBlank="1" showInputMessage="1" showErrorMessage="1" promptTitle="Impatto" prompt="Selezionare una delle possibili opzioni dal menu a tendina" sqref="B35" xr:uid="{00000000-0002-0000-3F00-000001000000}">
      <formula1>$G$48:$G$54</formula1>
    </dataValidation>
    <dataValidation type="list" allowBlank="1" showInputMessage="1" showErrorMessage="1" promptTitle="Impatto" prompt="Selezionare una delle possibili opzioni dal menu a tendina" sqref="B32" xr:uid="{00000000-0002-0000-3F00-000002000000}">
      <formula1>$G$27:$G$29</formula1>
    </dataValidation>
    <dataValidation type="list" allowBlank="1" showInputMessage="1" showErrorMessage="1" promptTitle="Impatto" prompt="Selezionare una delle possibili opzioni dal menu a tendina" sqref="B29" xr:uid="{00000000-0002-0000-3F00-000003000000}">
      <formula1>$G$38:$G$43</formula1>
    </dataValidation>
    <dataValidation type="list" allowBlank="1" showInputMessage="1" showErrorMessage="1" promptTitle="Seleziona" prompt="Selezionare una delle possibili opzioni dal menu a tendina" sqref="F2" xr:uid="{00000000-0002-0000-3F00-000004000000}">
      <formula1>$H$2:$H$3</formula1>
    </dataValidation>
    <dataValidation type="list" allowBlank="1" showInputMessage="1" showErrorMessage="1" promptTitle="Criterio" prompt="Selezionare una delle possibili opzioni dal menu a tendina" sqref="B22" xr:uid="{00000000-0002-0000-3F00-000005000000}">
      <formula1>$G$31:$G$36</formula1>
    </dataValidation>
    <dataValidation type="list" allowBlank="1" showInputMessage="1" showErrorMessage="1" promptTitle="Criterio" prompt="Selezionare una delle possibili opzioni dal menu a tendina" sqref="B19" xr:uid="{00000000-0002-0000-3F00-000006000000}">
      <formula1>$G$27:$G$29</formula1>
    </dataValidation>
    <dataValidation type="list" allowBlank="1" showInputMessage="1" showErrorMessage="1" promptTitle="Criterio" prompt="Selezionare una delle possibili opzioni dal menu a tendina" sqref="B16" xr:uid="{00000000-0002-0000-3F00-000007000000}">
      <formula1>$G$22:$G$25</formula1>
    </dataValidation>
    <dataValidation type="list" allowBlank="1" showInputMessage="1" showErrorMessage="1" promptTitle="Criterio" prompt="Selezionare una delle possibili opzioni dal menu a tendina" sqref="B7" xr:uid="{00000000-0002-0000-3F00-000008000000}">
      <formula1>$G$5:$G$10</formula1>
    </dataValidation>
    <dataValidation type="list" allowBlank="1" showInputMessage="1" showErrorMessage="1" promptTitle="Criterio" prompt="Selezionare una delle possibili opzioni dal menu a tendina" sqref="B13" xr:uid="{00000000-0002-0000-3F00-000009000000}">
      <formula1>$G$17:$G$20</formula1>
    </dataValidation>
    <dataValidation type="list" allowBlank="1" showInputMessage="1" showErrorMessage="1" promptTitle="Criterio" prompt="Selezionare una delle possibili opzioni dal menu a tendina" sqref="B10" xr:uid="{00000000-0002-0000-3F00-00000A000000}">
      <formula1>$G$13:$G$15</formula1>
    </dataValidation>
  </dataValidations>
  <hyperlinks>
    <hyperlink ref="D4:F4" location="'Indice Schede'!A1" display="Torna all'indice" xr:uid="{00000000-0004-0000-3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H68"/>
  <sheetViews>
    <sheetView topLeftCell="A46"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53</v>
      </c>
      <c r="D2" s="98" t="s">
        <v>74</v>
      </c>
      <c r="E2" s="99"/>
      <c r="F2" s="63" t="s">
        <v>30</v>
      </c>
      <c r="H2" t="s">
        <v>30</v>
      </c>
    </row>
    <row r="3" spans="1:8" ht="45" customHeight="1" thickBot="1" x14ac:dyDescent="0.3">
      <c r="A3" s="105" t="s">
        <v>217</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1</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3</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3</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1</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1</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0</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3" t="s">
        <v>112</v>
      </c>
      <c r="B46" s="111"/>
    </row>
    <row r="47" spans="1:8" ht="30" customHeight="1" thickBot="1" x14ac:dyDescent="0.3">
      <c r="A47" s="109" t="s">
        <v>228</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4000-000000000000}">
      <formula1>$G$13:$G$15</formula1>
    </dataValidation>
    <dataValidation type="list" allowBlank="1" showInputMessage="1" showErrorMessage="1" promptTitle="Criterio" prompt="Selezionare una delle possibili opzioni dal menu a tendina" sqref="B13" xr:uid="{00000000-0002-0000-4000-000001000000}">
      <formula1>$G$17:$G$20</formula1>
    </dataValidation>
    <dataValidation type="list" allowBlank="1" showInputMessage="1" showErrorMessage="1" promptTitle="Criterio" prompt="Selezionare una delle possibili opzioni dal menu a tendina" sqref="B7" xr:uid="{00000000-0002-0000-4000-000002000000}">
      <formula1>$G$5:$G$10</formula1>
    </dataValidation>
    <dataValidation type="list" allowBlank="1" showInputMessage="1" showErrorMessage="1" promptTitle="Criterio" prompt="Selezionare una delle possibili opzioni dal menu a tendina" sqref="B16" xr:uid="{00000000-0002-0000-4000-000003000000}">
      <formula1>$G$22:$G$25</formula1>
    </dataValidation>
    <dataValidation type="list" allowBlank="1" showInputMessage="1" showErrorMessage="1" promptTitle="Criterio" prompt="Selezionare una delle possibili opzioni dal menu a tendina" sqref="B19" xr:uid="{00000000-0002-0000-4000-000004000000}">
      <formula1>$G$27:$G$29</formula1>
    </dataValidation>
    <dataValidation type="list" allowBlank="1" showInputMessage="1" showErrorMessage="1" promptTitle="Criterio" prompt="Selezionare una delle possibili opzioni dal menu a tendina" sqref="B22" xr:uid="{00000000-0002-0000-4000-000005000000}">
      <formula1>$G$31:$G$36</formula1>
    </dataValidation>
    <dataValidation type="list" allowBlank="1" showInputMessage="1" showErrorMessage="1" promptTitle="Seleziona" prompt="Selezionare una delle possibili opzioni dal menu a tendina" sqref="F2" xr:uid="{00000000-0002-0000-4000-000006000000}">
      <formula1>$H$2:$H$3</formula1>
    </dataValidation>
    <dataValidation type="list" allowBlank="1" showInputMessage="1" showErrorMessage="1" promptTitle="Impatto" prompt="Selezionare una delle possibili opzioni dal menu a tendina" sqref="B29" xr:uid="{00000000-0002-0000-4000-000007000000}">
      <formula1>$G$38:$G$43</formula1>
    </dataValidation>
    <dataValidation type="list" allowBlank="1" showInputMessage="1" showErrorMessage="1" promptTitle="Impatto" prompt="Selezionare una delle possibili opzioni dal menu a tendina" sqref="B32" xr:uid="{00000000-0002-0000-4000-000008000000}">
      <formula1>$G$27:$G$29</formula1>
    </dataValidation>
    <dataValidation type="list" allowBlank="1" showInputMessage="1" showErrorMessage="1" promptTitle="Impatto" prompt="Selezionare una delle possibili opzioni dal menu a tendina" sqref="B35" xr:uid="{00000000-0002-0000-4000-000009000000}">
      <formula1>$G$48:$G$54</formula1>
    </dataValidation>
    <dataValidation type="list" allowBlank="1" showInputMessage="1" showErrorMessage="1" promptTitle="Impatto" prompt="Selezionare una delle possibili opzioni dal menu a tendina" sqref="B38" xr:uid="{00000000-0002-0000-4000-00000A000000}">
      <formula1>$G$56:$G$61</formula1>
    </dataValidation>
  </dataValidations>
  <hyperlinks>
    <hyperlink ref="D4:F4" location="'Indice Schede'!A1" display="Torna all'indice" xr:uid="{00000000-0004-0000-4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54</v>
      </c>
      <c r="D2" s="98" t="s">
        <v>74</v>
      </c>
      <c r="E2" s="99"/>
      <c r="F2" s="63" t="s">
        <v>30</v>
      </c>
      <c r="H2" t="s">
        <v>30</v>
      </c>
    </row>
    <row r="3" spans="1:8" ht="45" customHeight="1" thickBot="1" x14ac:dyDescent="0.3">
      <c r="A3" s="105" t="s">
        <v>243</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2</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3</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3</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1</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2</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0</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1.75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4.6666666666666661</v>
      </c>
    </row>
    <row r="45" spans="1:8" ht="30" customHeight="1" thickBot="1" x14ac:dyDescent="0.3">
      <c r="A45" s="34"/>
      <c r="B45" s="35"/>
    </row>
    <row r="46" spans="1:8" ht="30" customHeight="1" thickBot="1" x14ac:dyDescent="0.3">
      <c r="A46" s="103" t="s">
        <v>112</v>
      </c>
      <c r="B46" s="111"/>
    </row>
    <row r="47" spans="1:8" ht="30" customHeight="1" thickBot="1" x14ac:dyDescent="0.3">
      <c r="A47" s="109" t="s">
        <v>244</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4100-000000000000}">
      <formula1>$G$56:$G$61</formula1>
    </dataValidation>
    <dataValidation type="list" allowBlank="1" showInputMessage="1" showErrorMessage="1" promptTitle="Impatto" prompt="Selezionare una delle possibili opzioni dal menu a tendina" sqref="B35" xr:uid="{00000000-0002-0000-4100-000001000000}">
      <formula1>$G$48:$G$54</formula1>
    </dataValidation>
    <dataValidation type="list" allowBlank="1" showInputMessage="1" showErrorMessage="1" promptTitle="Impatto" prompt="Selezionare una delle possibili opzioni dal menu a tendina" sqref="B32" xr:uid="{00000000-0002-0000-4100-000002000000}">
      <formula1>$G$27:$G$29</formula1>
    </dataValidation>
    <dataValidation type="list" allowBlank="1" showInputMessage="1" showErrorMessage="1" promptTitle="Impatto" prompt="Selezionare una delle possibili opzioni dal menu a tendina" sqref="B29" xr:uid="{00000000-0002-0000-4100-000003000000}">
      <formula1>$G$38:$G$43</formula1>
    </dataValidation>
    <dataValidation type="list" allowBlank="1" showInputMessage="1" showErrorMessage="1" promptTitle="Seleziona" prompt="Selezionare una delle possibili opzioni dal menu a tendina" sqref="F2" xr:uid="{00000000-0002-0000-4100-000004000000}">
      <formula1>$H$2:$H$3</formula1>
    </dataValidation>
    <dataValidation type="list" allowBlank="1" showInputMessage="1" showErrorMessage="1" promptTitle="Criterio" prompt="Selezionare una delle possibili opzioni dal menu a tendina" sqref="B22" xr:uid="{00000000-0002-0000-4100-000005000000}">
      <formula1>$G$31:$G$36</formula1>
    </dataValidation>
    <dataValidation type="list" allowBlank="1" showInputMessage="1" showErrorMessage="1" promptTitle="Criterio" prompt="Selezionare una delle possibili opzioni dal menu a tendina" sqref="B19" xr:uid="{00000000-0002-0000-4100-000006000000}">
      <formula1>$G$27:$G$29</formula1>
    </dataValidation>
    <dataValidation type="list" allowBlank="1" showInputMessage="1" showErrorMessage="1" promptTitle="Criterio" prompt="Selezionare una delle possibili opzioni dal menu a tendina" sqref="B16" xr:uid="{00000000-0002-0000-4100-000007000000}">
      <formula1>$G$22:$G$25</formula1>
    </dataValidation>
    <dataValidation type="list" allowBlank="1" showInputMessage="1" showErrorMessage="1" promptTitle="Criterio" prompt="Selezionare una delle possibili opzioni dal menu a tendina" sqref="B7" xr:uid="{00000000-0002-0000-4100-000008000000}">
      <formula1>$G$5:$G$10</formula1>
    </dataValidation>
    <dataValidation type="list" allowBlank="1" showInputMessage="1" showErrorMessage="1" promptTitle="Criterio" prompt="Selezionare una delle possibili opzioni dal menu a tendina" sqref="B13" xr:uid="{00000000-0002-0000-4100-000009000000}">
      <formula1>$G$17:$G$20</formula1>
    </dataValidation>
    <dataValidation type="list" allowBlank="1" showInputMessage="1" showErrorMessage="1" promptTitle="Criterio" prompt="Selezionare una delle possibili opzioni dal menu a tendina" sqref="B10" xr:uid="{00000000-0002-0000-4100-00000A000000}">
      <formula1>$G$13:$G$15</formula1>
    </dataValidation>
  </dataValidations>
  <hyperlinks>
    <hyperlink ref="D4:F4" location="'Indice Schede'!A1" display="Torna all'indice" xr:uid="{00000000-0004-0000-4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H68"/>
  <sheetViews>
    <sheetView topLeftCell="A34"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55</v>
      </c>
      <c r="D2" s="98" t="s">
        <v>74</v>
      </c>
      <c r="E2" s="99"/>
      <c r="F2" s="63" t="s">
        <v>30</v>
      </c>
      <c r="H2" t="s">
        <v>30</v>
      </c>
    </row>
    <row r="3" spans="1:8" ht="45" customHeight="1" thickBot="1" x14ac:dyDescent="0.3">
      <c r="A3" s="105" t="s">
        <v>246</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1</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1</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3</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5</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1</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2</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4.25</v>
      </c>
    </row>
    <row r="45" spans="1:8" ht="30" customHeight="1" thickBot="1" x14ac:dyDescent="0.3">
      <c r="A45" s="34"/>
      <c r="B45" s="35"/>
    </row>
    <row r="46" spans="1:8" ht="30" customHeight="1" thickBot="1" x14ac:dyDescent="0.3">
      <c r="A46" s="103" t="s">
        <v>112</v>
      </c>
      <c r="B46" s="111"/>
    </row>
    <row r="47" spans="1:8" ht="30" customHeight="1" thickBot="1" x14ac:dyDescent="0.3">
      <c r="A47" s="109" t="s">
        <v>247</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4200-000000000000}">
      <formula1>$G$13:$G$15</formula1>
    </dataValidation>
    <dataValidation type="list" allowBlank="1" showInputMessage="1" showErrorMessage="1" promptTitle="Criterio" prompt="Selezionare una delle possibili opzioni dal menu a tendina" sqref="B13" xr:uid="{00000000-0002-0000-4200-000001000000}">
      <formula1>$G$17:$G$20</formula1>
    </dataValidation>
    <dataValidation type="list" allowBlank="1" showInputMessage="1" showErrorMessage="1" promptTitle="Criterio" prompt="Selezionare una delle possibili opzioni dal menu a tendina" sqref="B7" xr:uid="{00000000-0002-0000-4200-000002000000}">
      <formula1>$G$5:$G$10</formula1>
    </dataValidation>
    <dataValidation type="list" allowBlank="1" showInputMessage="1" showErrorMessage="1" promptTitle="Criterio" prompt="Selezionare una delle possibili opzioni dal menu a tendina" sqref="B16" xr:uid="{00000000-0002-0000-4200-000003000000}">
      <formula1>$G$22:$G$25</formula1>
    </dataValidation>
    <dataValidation type="list" allowBlank="1" showInputMessage="1" showErrorMessage="1" promptTitle="Criterio" prompt="Selezionare una delle possibili opzioni dal menu a tendina" sqref="B19" xr:uid="{00000000-0002-0000-4200-000004000000}">
      <formula1>$G$27:$G$29</formula1>
    </dataValidation>
    <dataValidation type="list" allowBlank="1" showInputMessage="1" showErrorMessage="1" promptTitle="Criterio" prompt="Selezionare una delle possibili opzioni dal menu a tendina" sqref="B22" xr:uid="{00000000-0002-0000-4200-000005000000}">
      <formula1>$G$31:$G$36</formula1>
    </dataValidation>
    <dataValidation type="list" allowBlank="1" showInputMessage="1" showErrorMessage="1" promptTitle="Seleziona" prompt="Selezionare una delle possibili opzioni dal menu a tendina" sqref="F2" xr:uid="{00000000-0002-0000-4200-000006000000}">
      <formula1>$H$2:$H$3</formula1>
    </dataValidation>
    <dataValidation type="list" allowBlank="1" showInputMessage="1" showErrorMessage="1" promptTitle="Impatto" prompt="Selezionare una delle possibili opzioni dal menu a tendina" sqref="B29" xr:uid="{00000000-0002-0000-4200-000007000000}">
      <formula1>$G$38:$G$43</formula1>
    </dataValidation>
    <dataValidation type="list" allowBlank="1" showInputMessage="1" showErrorMessage="1" promptTitle="Impatto" prompt="Selezionare una delle possibili opzioni dal menu a tendina" sqref="B32" xr:uid="{00000000-0002-0000-4200-000008000000}">
      <formula1>$G$27:$G$29</formula1>
    </dataValidation>
    <dataValidation type="list" allowBlank="1" showInputMessage="1" showErrorMessage="1" promptTitle="Impatto" prompt="Selezionare una delle possibili opzioni dal menu a tendina" sqref="B35" xr:uid="{00000000-0002-0000-4200-000009000000}">
      <formula1>$G$48:$G$54</formula1>
    </dataValidation>
    <dataValidation type="list" allowBlank="1" showInputMessage="1" showErrorMessage="1" promptTitle="Impatto" prompt="Selezionare una delle possibili opzioni dal menu a tendina" sqref="B38" xr:uid="{00000000-0002-0000-4200-00000A000000}">
      <formula1>$G$56:$G$61</formula1>
    </dataValidation>
  </dataValidations>
  <hyperlinks>
    <hyperlink ref="D4:F4" location="'Indice Schede'!A1" display="Torna all'indice" xr:uid="{00000000-0004-0000-4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H68"/>
  <sheetViews>
    <sheetView zoomScaleSheetLayoutView="100" workbookViewId="0">
      <selection activeCell="A4" sqref="A4:B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56</v>
      </c>
      <c r="D2" s="98" t="s">
        <v>74</v>
      </c>
      <c r="E2" s="99"/>
      <c r="F2" s="63" t="s">
        <v>30</v>
      </c>
      <c r="H2" t="s">
        <v>30</v>
      </c>
    </row>
    <row r="3" spans="1:8" ht="45" customHeight="1" thickBot="1" x14ac:dyDescent="0.3">
      <c r="A3" s="105" t="s">
        <v>358</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2</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1</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5</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5</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1</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0</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4.166666666666667</v>
      </c>
    </row>
    <row r="45" spans="1:8" ht="30" customHeight="1" thickBot="1" x14ac:dyDescent="0.3">
      <c r="A45" s="34"/>
      <c r="B45" s="35"/>
    </row>
    <row r="46" spans="1:8" ht="30" customHeight="1" thickBot="1" x14ac:dyDescent="0.3">
      <c r="A46" s="103" t="s">
        <v>112</v>
      </c>
      <c r="B46" s="111"/>
    </row>
    <row r="47" spans="1:8" ht="30" customHeight="1" thickBot="1" x14ac:dyDescent="0.3">
      <c r="A47" s="109" t="s">
        <v>249</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4300-000000000000}">
      <formula1>$G$56:$G$61</formula1>
    </dataValidation>
    <dataValidation type="list" allowBlank="1" showInputMessage="1" showErrorMessage="1" promptTitle="Impatto" prompt="Selezionare una delle possibili opzioni dal menu a tendina" sqref="B35" xr:uid="{00000000-0002-0000-4300-000001000000}">
      <formula1>$G$48:$G$54</formula1>
    </dataValidation>
    <dataValidation type="list" allowBlank="1" showInputMessage="1" showErrorMessage="1" promptTitle="Impatto" prompt="Selezionare una delle possibili opzioni dal menu a tendina" sqref="B32" xr:uid="{00000000-0002-0000-4300-000002000000}">
      <formula1>$G$27:$G$29</formula1>
    </dataValidation>
    <dataValidation type="list" allowBlank="1" showInputMessage="1" showErrorMessage="1" promptTitle="Impatto" prompt="Selezionare una delle possibili opzioni dal menu a tendina" sqref="B29" xr:uid="{00000000-0002-0000-4300-000003000000}">
      <formula1>$G$38:$G$43</formula1>
    </dataValidation>
    <dataValidation type="list" allowBlank="1" showInputMessage="1" showErrorMessage="1" promptTitle="Seleziona" prompt="Selezionare una delle possibili opzioni dal menu a tendina" sqref="F2" xr:uid="{00000000-0002-0000-4300-000004000000}">
      <formula1>$H$2:$H$3</formula1>
    </dataValidation>
    <dataValidation type="list" allowBlank="1" showInputMessage="1" showErrorMessage="1" promptTitle="Criterio" prompt="Selezionare una delle possibili opzioni dal menu a tendina" sqref="B22" xr:uid="{00000000-0002-0000-4300-000005000000}">
      <formula1>$G$31:$G$36</formula1>
    </dataValidation>
    <dataValidation type="list" allowBlank="1" showInputMessage="1" showErrorMessage="1" promptTitle="Criterio" prompt="Selezionare una delle possibili opzioni dal menu a tendina" sqref="B19" xr:uid="{00000000-0002-0000-4300-000006000000}">
      <formula1>$G$27:$G$29</formula1>
    </dataValidation>
    <dataValidation type="list" allowBlank="1" showInputMessage="1" showErrorMessage="1" promptTitle="Criterio" prompt="Selezionare una delle possibili opzioni dal menu a tendina" sqref="B16" xr:uid="{00000000-0002-0000-4300-000007000000}">
      <formula1>$G$22:$G$25</formula1>
    </dataValidation>
    <dataValidation type="list" allowBlank="1" showInputMessage="1" showErrorMessage="1" promptTitle="Criterio" prompt="Selezionare una delle possibili opzioni dal menu a tendina" sqref="B7" xr:uid="{00000000-0002-0000-4300-000008000000}">
      <formula1>$G$5:$G$10</formula1>
    </dataValidation>
    <dataValidation type="list" allowBlank="1" showInputMessage="1" showErrorMessage="1" promptTitle="Criterio" prompt="Selezionare una delle possibili opzioni dal menu a tendina" sqref="B13" xr:uid="{00000000-0002-0000-4300-000009000000}">
      <formula1>$G$17:$G$20</formula1>
    </dataValidation>
    <dataValidation type="list" allowBlank="1" showInputMessage="1" showErrorMessage="1" promptTitle="Criterio" prompt="Selezionare una delle possibili opzioni dal menu a tendina" sqref="B10" xr:uid="{00000000-0002-0000-4300-00000A000000}">
      <formula1>$G$13:$G$15</formula1>
    </dataValidation>
  </dataValidations>
  <hyperlinks>
    <hyperlink ref="D4:F4" location="'Indice Schede'!A1" display="Torna all'indice" xr:uid="{00000000-0004-0000-4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57</v>
      </c>
      <c r="D2" s="98" t="s">
        <v>74</v>
      </c>
      <c r="E2" s="99"/>
      <c r="F2" s="63" t="s">
        <v>30</v>
      </c>
      <c r="H2" t="s">
        <v>30</v>
      </c>
    </row>
    <row r="3" spans="1:8" ht="45" customHeight="1" thickBot="1" x14ac:dyDescent="0.3">
      <c r="A3" s="105" t="s">
        <v>254</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1</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1</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5</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1</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1</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1</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3" t="s">
        <v>112</v>
      </c>
      <c r="B46" s="111"/>
    </row>
    <row r="47" spans="1:8" ht="30" customHeight="1" thickBot="1" x14ac:dyDescent="0.3">
      <c r="A47" s="109" t="s">
        <v>255</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4400-000000000000}">
      <formula1>$G$13:$G$15</formula1>
    </dataValidation>
    <dataValidation type="list" allowBlank="1" showInputMessage="1" showErrorMessage="1" promptTitle="Criterio" prompt="Selezionare una delle possibili opzioni dal menu a tendina" sqref="B13" xr:uid="{00000000-0002-0000-4400-000001000000}">
      <formula1>$G$17:$G$20</formula1>
    </dataValidation>
    <dataValidation type="list" allowBlank="1" showInputMessage="1" showErrorMessage="1" promptTitle="Criterio" prompt="Selezionare una delle possibili opzioni dal menu a tendina" sqref="B7" xr:uid="{00000000-0002-0000-4400-000002000000}">
      <formula1>$G$5:$G$10</formula1>
    </dataValidation>
    <dataValidation type="list" allowBlank="1" showInputMessage="1" showErrorMessage="1" promptTitle="Criterio" prompt="Selezionare una delle possibili opzioni dal menu a tendina" sqref="B16" xr:uid="{00000000-0002-0000-4400-000003000000}">
      <formula1>$G$22:$G$25</formula1>
    </dataValidation>
    <dataValidation type="list" allowBlank="1" showInputMessage="1" showErrorMessage="1" promptTitle="Criterio" prompt="Selezionare una delle possibili opzioni dal menu a tendina" sqref="B19" xr:uid="{00000000-0002-0000-4400-000004000000}">
      <formula1>$G$27:$G$29</formula1>
    </dataValidation>
    <dataValidation type="list" allowBlank="1" showInputMessage="1" showErrorMessage="1" promptTitle="Criterio" prompt="Selezionare una delle possibili opzioni dal menu a tendina" sqref="B22" xr:uid="{00000000-0002-0000-4400-000005000000}">
      <formula1>$G$31:$G$36</formula1>
    </dataValidation>
    <dataValidation type="list" allowBlank="1" showInputMessage="1" showErrorMessage="1" promptTitle="Seleziona" prompt="Selezionare una delle possibili opzioni dal menu a tendina" sqref="F2" xr:uid="{00000000-0002-0000-4400-000006000000}">
      <formula1>$H$2:$H$3</formula1>
    </dataValidation>
    <dataValidation type="list" allowBlank="1" showInputMessage="1" showErrorMessage="1" promptTitle="Impatto" prompt="Selezionare una delle possibili opzioni dal menu a tendina" sqref="B29" xr:uid="{00000000-0002-0000-4400-000007000000}">
      <formula1>$G$38:$G$43</formula1>
    </dataValidation>
    <dataValidation type="list" allowBlank="1" showInputMessage="1" showErrorMessage="1" promptTitle="Impatto" prompt="Selezionare una delle possibili opzioni dal menu a tendina" sqref="B32" xr:uid="{00000000-0002-0000-4400-000008000000}">
      <formula1>$G$27:$G$29</formula1>
    </dataValidation>
    <dataValidation type="list" allowBlank="1" showInputMessage="1" showErrorMessage="1" promptTitle="Impatto" prompt="Selezionare una delle possibili opzioni dal menu a tendina" sqref="B35" xr:uid="{00000000-0002-0000-4400-000009000000}">
      <formula1>$G$48:$G$54</formula1>
    </dataValidation>
    <dataValidation type="list" allowBlank="1" showInputMessage="1" showErrorMessage="1" promptTitle="Impatto" prompt="Selezionare una delle possibili opzioni dal menu a tendina" sqref="B38" xr:uid="{00000000-0002-0000-4400-00000A000000}">
      <formula1>$G$56:$G$61</formula1>
    </dataValidation>
  </dataValidations>
  <hyperlinks>
    <hyperlink ref="D4:F4" location="'Indice Schede'!A1" display="Torna all'indice" xr:uid="{00000000-0004-0000-4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H68"/>
  <sheetViews>
    <sheetView zoomScaleSheetLayoutView="100" workbookViewId="0">
      <selection activeCell="I9" sqref="I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58</v>
      </c>
      <c r="D2" s="98" t="s">
        <v>74</v>
      </c>
      <c r="E2" s="99"/>
      <c r="F2" s="63" t="s">
        <v>30</v>
      </c>
      <c r="H2" t="s">
        <v>30</v>
      </c>
    </row>
    <row r="3" spans="1:8" ht="45" customHeight="1" thickBot="1" x14ac:dyDescent="0.3">
      <c r="A3" s="105" t="s">
        <v>257</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3</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1</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5</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1</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3</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1</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1</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3" t="s">
        <v>112</v>
      </c>
      <c r="B46" s="111"/>
    </row>
    <row r="47" spans="1:8" ht="30" customHeight="1" thickBot="1" x14ac:dyDescent="0.3">
      <c r="A47" s="109" t="s">
        <v>258</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4500-000000000000}">
      <formula1>$G$56:$G$61</formula1>
    </dataValidation>
    <dataValidation type="list" allowBlank="1" showInputMessage="1" showErrorMessage="1" promptTitle="Impatto" prompt="Selezionare una delle possibili opzioni dal menu a tendina" sqref="B35" xr:uid="{00000000-0002-0000-4500-000001000000}">
      <formula1>$G$48:$G$54</formula1>
    </dataValidation>
    <dataValidation type="list" allowBlank="1" showInputMessage="1" showErrorMessage="1" promptTitle="Impatto" prompt="Selezionare una delle possibili opzioni dal menu a tendina" sqref="B32" xr:uid="{00000000-0002-0000-4500-000002000000}">
      <formula1>$G$27:$G$29</formula1>
    </dataValidation>
    <dataValidation type="list" allowBlank="1" showInputMessage="1" showErrorMessage="1" promptTitle="Impatto" prompt="Selezionare una delle possibili opzioni dal menu a tendina" sqref="B29" xr:uid="{00000000-0002-0000-4500-000003000000}">
      <formula1>$G$38:$G$43</formula1>
    </dataValidation>
    <dataValidation type="list" allowBlank="1" showInputMessage="1" showErrorMessage="1" promptTitle="Seleziona" prompt="Selezionare una delle possibili opzioni dal menu a tendina" sqref="F2" xr:uid="{00000000-0002-0000-4500-000004000000}">
      <formula1>$H$2:$H$3</formula1>
    </dataValidation>
    <dataValidation type="list" allowBlank="1" showInputMessage="1" showErrorMessage="1" promptTitle="Criterio" prompt="Selezionare una delle possibili opzioni dal menu a tendina" sqref="B22" xr:uid="{00000000-0002-0000-4500-000005000000}">
      <formula1>$G$31:$G$36</formula1>
    </dataValidation>
    <dataValidation type="list" allowBlank="1" showInputMessage="1" showErrorMessage="1" promptTitle="Criterio" prompt="Selezionare una delle possibili opzioni dal menu a tendina" sqref="B19" xr:uid="{00000000-0002-0000-4500-000006000000}">
      <formula1>$G$27:$G$29</formula1>
    </dataValidation>
    <dataValidation type="list" allowBlank="1" showInputMessage="1" showErrorMessage="1" promptTitle="Criterio" prompt="Selezionare una delle possibili opzioni dal menu a tendina" sqref="B16" xr:uid="{00000000-0002-0000-4500-000007000000}">
      <formula1>$G$22:$G$25</formula1>
    </dataValidation>
    <dataValidation type="list" allowBlank="1" showInputMessage="1" showErrorMessage="1" promptTitle="Criterio" prompt="Selezionare una delle possibili opzioni dal menu a tendina" sqref="B7" xr:uid="{00000000-0002-0000-4500-000008000000}">
      <formula1>$G$5:$G$10</formula1>
    </dataValidation>
    <dataValidation type="list" allowBlank="1" showInputMessage="1" showErrorMessage="1" promptTitle="Criterio" prompt="Selezionare una delle possibili opzioni dal menu a tendina" sqref="B13" xr:uid="{00000000-0002-0000-4500-000009000000}">
      <formula1>$G$17:$G$20</formula1>
    </dataValidation>
    <dataValidation type="list" allowBlank="1" showInputMessage="1" showErrorMessage="1" promptTitle="Criterio" prompt="Selezionare una delle possibili opzioni dal menu a tendina" sqref="B10" xr:uid="{00000000-0002-0000-4500-00000A000000}">
      <formula1>$G$13:$G$15</formula1>
    </dataValidation>
  </dataValidations>
  <hyperlinks>
    <hyperlink ref="D4:F4" location="'Indice Schede'!A1" display="Torna all'indice" xr:uid="{00000000-0004-0000-4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H68"/>
  <sheetViews>
    <sheetView topLeftCell="A34"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59</v>
      </c>
      <c r="D2" s="98" t="s">
        <v>74</v>
      </c>
      <c r="E2" s="99"/>
      <c r="F2" s="63" t="s">
        <v>30</v>
      </c>
      <c r="H2" t="s">
        <v>30</v>
      </c>
    </row>
    <row r="3" spans="1:8" ht="45" customHeight="1" thickBot="1" x14ac:dyDescent="0.3">
      <c r="A3" s="105" t="s">
        <v>260</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1</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3</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5</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1</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2</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1</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4.9583333333333339</v>
      </c>
    </row>
    <row r="45" spans="1:8" ht="30" customHeight="1" thickBot="1" x14ac:dyDescent="0.3">
      <c r="A45" s="34"/>
      <c r="B45" s="35"/>
    </row>
    <row r="46" spans="1:8" ht="30" customHeight="1" thickBot="1" x14ac:dyDescent="0.3">
      <c r="A46" s="103" t="s">
        <v>112</v>
      </c>
      <c r="B46" s="111"/>
    </row>
    <row r="47" spans="1:8" ht="30" customHeight="1" thickBot="1" x14ac:dyDescent="0.3">
      <c r="A47" s="109" t="s">
        <v>261</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4600-000000000000}">
      <formula1>$G$13:$G$15</formula1>
    </dataValidation>
    <dataValidation type="list" allowBlank="1" showInputMessage="1" showErrorMessage="1" promptTitle="Criterio" prompt="Selezionare una delle possibili opzioni dal menu a tendina" sqref="B13" xr:uid="{00000000-0002-0000-4600-000001000000}">
      <formula1>$G$17:$G$20</formula1>
    </dataValidation>
    <dataValidation type="list" allowBlank="1" showInputMessage="1" showErrorMessage="1" promptTitle="Criterio" prompt="Selezionare una delle possibili opzioni dal menu a tendina" sqref="B7" xr:uid="{00000000-0002-0000-4600-000002000000}">
      <formula1>$G$5:$G$10</formula1>
    </dataValidation>
    <dataValidation type="list" allowBlank="1" showInputMessage="1" showErrorMessage="1" promptTitle="Criterio" prompt="Selezionare una delle possibili opzioni dal menu a tendina" sqref="B16" xr:uid="{00000000-0002-0000-4600-000003000000}">
      <formula1>$G$22:$G$25</formula1>
    </dataValidation>
    <dataValidation type="list" allowBlank="1" showInputMessage="1" showErrorMessage="1" promptTitle="Criterio" prompt="Selezionare una delle possibili opzioni dal menu a tendina" sqref="B19" xr:uid="{00000000-0002-0000-4600-000004000000}">
      <formula1>$G$27:$G$29</formula1>
    </dataValidation>
    <dataValidation type="list" allowBlank="1" showInputMessage="1" showErrorMessage="1" promptTitle="Criterio" prompt="Selezionare una delle possibili opzioni dal menu a tendina" sqref="B22" xr:uid="{00000000-0002-0000-4600-000005000000}">
      <formula1>$G$31:$G$36</formula1>
    </dataValidation>
    <dataValidation type="list" allowBlank="1" showInputMessage="1" showErrorMessage="1" promptTitle="Seleziona" prompt="Selezionare una delle possibili opzioni dal menu a tendina" sqref="F2" xr:uid="{00000000-0002-0000-4600-000006000000}">
      <formula1>$H$2:$H$3</formula1>
    </dataValidation>
    <dataValidation type="list" allowBlank="1" showInputMessage="1" showErrorMessage="1" promptTitle="Impatto" prompt="Selezionare una delle possibili opzioni dal menu a tendina" sqref="B29" xr:uid="{00000000-0002-0000-4600-000007000000}">
      <formula1>$G$38:$G$43</formula1>
    </dataValidation>
    <dataValidation type="list" allowBlank="1" showInputMessage="1" showErrorMessage="1" promptTitle="Impatto" prompt="Selezionare una delle possibili opzioni dal menu a tendina" sqref="B32" xr:uid="{00000000-0002-0000-4600-000008000000}">
      <formula1>$G$27:$G$29</formula1>
    </dataValidation>
    <dataValidation type="list" allowBlank="1" showInputMessage="1" showErrorMessage="1" promptTitle="Impatto" prompt="Selezionare una delle possibili opzioni dal menu a tendina" sqref="B35" xr:uid="{00000000-0002-0000-4600-000009000000}">
      <formula1>$G$48:$G$54</formula1>
    </dataValidation>
    <dataValidation type="list" allowBlank="1" showInputMessage="1" showErrorMessage="1" promptTitle="Impatto" prompt="Selezionare una delle possibili opzioni dal menu a tendina" sqref="B38" xr:uid="{00000000-0002-0000-4600-00000A000000}">
      <formula1>$G$56:$G$61</formula1>
    </dataValidation>
  </dataValidations>
  <hyperlinks>
    <hyperlink ref="D4:F4" location="'Indice Schede'!A1" display="Torna all'indice" xr:uid="{00000000-0004-0000-4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60</v>
      </c>
      <c r="D2" s="98" t="s">
        <v>74</v>
      </c>
      <c r="E2" s="99"/>
      <c r="F2" s="63" t="s">
        <v>30</v>
      </c>
      <c r="H2" t="s">
        <v>30</v>
      </c>
    </row>
    <row r="3" spans="1:8" ht="45" customHeight="1" thickBot="1" x14ac:dyDescent="0.3">
      <c r="A3" s="105" t="s">
        <v>263</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2</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1</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5</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1</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1</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1</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4.25</v>
      </c>
    </row>
    <row r="45" spans="1:8" ht="30" customHeight="1" thickBot="1" x14ac:dyDescent="0.3">
      <c r="A45" s="34"/>
      <c r="B45" s="35"/>
    </row>
    <row r="46" spans="1:8" ht="30" customHeight="1" thickBot="1" x14ac:dyDescent="0.3">
      <c r="A46" s="103" t="s">
        <v>112</v>
      </c>
      <c r="B46" s="111"/>
    </row>
    <row r="47" spans="1:8" ht="30" customHeight="1" thickBot="1" x14ac:dyDescent="0.3">
      <c r="A47" s="109" t="s">
        <v>264</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4700-000000000000}">
      <formula1>$G$56:$G$61</formula1>
    </dataValidation>
    <dataValidation type="list" allowBlank="1" showInputMessage="1" showErrorMessage="1" promptTitle="Impatto" prompt="Selezionare una delle possibili opzioni dal menu a tendina" sqref="B35" xr:uid="{00000000-0002-0000-4700-000001000000}">
      <formula1>$G$48:$G$54</formula1>
    </dataValidation>
    <dataValidation type="list" allowBlank="1" showInputMessage="1" showErrorMessage="1" promptTitle="Impatto" prompt="Selezionare una delle possibili opzioni dal menu a tendina" sqref="B32" xr:uid="{00000000-0002-0000-4700-000002000000}">
      <formula1>$G$27:$G$29</formula1>
    </dataValidation>
    <dataValidation type="list" allowBlank="1" showInputMessage="1" showErrorMessage="1" promptTitle="Impatto" prompt="Selezionare una delle possibili opzioni dal menu a tendina" sqref="B29" xr:uid="{00000000-0002-0000-4700-000003000000}">
      <formula1>$G$38:$G$43</formula1>
    </dataValidation>
    <dataValidation type="list" allowBlank="1" showInputMessage="1" showErrorMessage="1" promptTitle="Seleziona" prompt="Selezionare una delle possibili opzioni dal menu a tendina" sqref="F2" xr:uid="{00000000-0002-0000-4700-000004000000}">
      <formula1>$H$2:$H$3</formula1>
    </dataValidation>
    <dataValidation type="list" allowBlank="1" showInputMessage="1" showErrorMessage="1" promptTitle="Criterio" prompt="Selezionare una delle possibili opzioni dal menu a tendina" sqref="B22" xr:uid="{00000000-0002-0000-4700-000005000000}">
      <formula1>$G$31:$G$36</formula1>
    </dataValidation>
    <dataValidation type="list" allowBlank="1" showInputMessage="1" showErrorMessage="1" promptTitle="Criterio" prompt="Selezionare una delle possibili opzioni dal menu a tendina" sqref="B19" xr:uid="{00000000-0002-0000-4700-000006000000}">
      <formula1>$G$27:$G$29</formula1>
    </dataValidation>
    <dataValidation type="list" allowBlank="1" showInputMessage="1" showErrorMessage="1" promptTitle="Criterio" prompt="Selezionare una delle possibili opzioni dal menu a tendina" sqref="B16" xr:uid="{00000000-0002-0000-4700-000007000000}">
      <formula1>$G$22:$G$25</formula1>
    </dataValidation>
    <dataValidation type="list" allowBlank="1" showInputMessage="1" showErrorMessage="1" promptTitle="Criterio" prompt="Selezionare una delle possibili opzioni dal menu a tendina" sqref="B7" xr:uid="{00000000-0002-0000-4700-000008000000}">
      <formula1>$G$5:$G$10</formula1>
    </dataValidation>
    <dataValidation type="list" allowBlank="1" showInputMessage="1" showErrorMessage="1" promptTitle="Criterio" prompt="Selezionare una delle possibili opzioni dal menu a tendina" sqref="B13" xr:uid="{00000000-0002-0000-4700-000009000000}">
      <formula1>$G$17:$G$20</formula1>
    </dataValidation>
    <dataValidation type="list" allowBlank="1" showInputMessage="1" showErrorMessage="1" promptTitle="Criterio" prompt="Selezionare una delle possibili opzioni dal menu a tendina" sqref="B10" xr:uid="{00000000-0002-0000-4700-00000A000000}">
      <formula1>$G$13:$G$15</formula1>
    </dataValidation>
  </dataValidations>
  <hyperlinks>
    <hyperlink ref="D4:F4" location="'Indice Schede'!A1" display="Torna all'indice" xr:uid="{00000000-0004-0000-4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61</v>
      </c>
      <c r="D2" s="98" t="s">
        <v>74</v>
      </c>
      <c r="E2" s="99"/>
      <c r="F2" s="63" t="s">
        <v>30</v>
      </c>
      <c r="H2" t="s">
        <v>30</v>
      </c>
    </row>
    <row r="3" spans="1:8" ht="45" customHeight="1" thickBot="1" x14ac:dyDescent="0.3">
      <c r="A3" s="105" t="s">
        <v>266</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4</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1</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3</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1</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1</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1</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3" t="s">
        <v>112</v>
      </c>
      <c r="B46" s="111"/>
    </row>
    <row r="47" spans="1:8" ht="30" customHeight="1" thickBot="1" x14ac:dyDescent="0.3">
      <c r="A47" s="109" t="s">
        <v>267</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4800-000000000000}">
      <formula1>$G$13:$G$15</formula1>
    </dataValidation>
    <dataValidation type="list" allowBlank="1" showInputMessage="1" showErrorMessage="1" promptTitle="Criterio" prompt="Selezionare una delle possibili opzioni dal menu a tendina" sqref="B13" xr:uid="{00000000-0002-0000-4800-000001000000}">
      <formula1>$G$17:$G$20</formula1>
    </dataValidation>
    <dataValidation type="list" allowBlank="1" showInputMessage="1" showErrorMessage="1" promptTitle="Criterio" prompt="Selezionare una delle possibili opzioni dal menu a tendina" sqref="B7" xr:uid="{00000000-0002-0000-4800-000002000000}">
      <formula1>$G$5:$G$10</formula1>
    </dataValidation>
    <dataValidation type="list" allowBlank="1" showInputMessage="1" showErrorMessage="1" promptTitle="Criterio" prompt="Selezionare una delle possibili opzioni dal menu a tendina" sqref="B16" xr:uid="{00000000-0002-0000-4800-000003000000}">
      <formula1>$G$22:$G$25</formula1>
    </dataValidation>
    <dataValidation type="list" allowBlank="1" showInputMessage="1" showErrorMessage="1" promptTitle="Criterio" prompt="Selezionare una delle possibili opzioni dal menu a tendina" sqref="B19" xr:uid="{00000000-0002-0000-4800-000004000000}">
      <formula1>$G$27:$G$29</formula1>
    </dataValidation>
    <dataValidation type="list" allowBlank="1" showInputMessage="1" showErrorMessage="1" promptTitle="Criterio" prompt="Selezionare una delle possibili opzioni dal menu a tendina" sqref="B22" xr:uid="{00000000-0002-0000-4800-000005000000}">
      <formula1>$G$31:$G$36</formula1>
    </dataValidation>
    <dataValidation type="list" allowBlank="1" showInputMessage="1" showErrorMessage="1" promptTitle="Seleziona" prompt="Selezionare una delle possibili opzioni dal menu a tendina" sqref="F2" xr:uid="{00000000-0002-0000-4800-000006000000}">
      <formula1>$H$2:$H$3</formula1>
    </dataValidation>
    <dataValidation type="list" allowBlank="1" showInputMessage="1" showErrorMessage="1" promptTitle="Impatto" prompt="Selezionare una delle possibili opzioni dal menu a tendina" sqref="B29" xr:uid="{00000000-0002-0000-4800-000007000000}">
      <formula1>$G$38:$G$43</formula1>
    </dataValidation>
    <dataValidation type="list" allowBlank="1" showInputMessage="1" showErrorMessage="1" promptTitle="Impatto" prompt="Selezionare una delle possibili opzioni dal menu a tendina" sqref="B32" xr:uid="{00000000-0002-0000-4800-000008000000}">
      <formula1>$G$27:$G$29</formula1>
    </dataValidation>
    <dataValidation type="list" allowBlank="1" showInputMessage="1" showErrorMessage="1" promptTitle="Impatto" prompt="Selezionare una delle possibili opzioni dal menu a tendina" sqref="B35" xr:uid="{00000000-0002-0000-4800-000009000000}">
      <formula1>$G$48:$G$54</formula1>
    </dataValidation>
    <dataValidation type="list" allowBlank="1" showInputMessage="1" showErrorMessage="1" promptTitle="Impatto" prompt="Selezionare una delle possibili opzioni dal menu a tendina" sqref="B38" xr:uid="{00000000-0002-0000-4800-00000A000000}">
      <formula1>$G$56:$G$61</formula1>
    </dataValidation>
  </dataValidations>
  <hyperlinks>
    <hyperlink ref="D4:F4" location="'Indice Schede'!A1" display="Torna all'indice" xr:uid="{00000000-0004-0000-4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H68"/>
  <sheetViews>
    <sheetView topLeftCell="A34" zoomScaleSheetLayoutView="100" workbookViewId="0">
      <selection activeCell="L44" sqref="L4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51</v>
      </c>
      <c r="D2" s="98" t="s">
        <v>74</v>
      </c>
      <c r="E2" s="99"/>
      <c r="F2" s="63" t="s">
        <v>30</v>
      </c>
      <c r="H2" t="s">
        <v>30</v>
      </c>
    </row>
    <row r="3" spans="1:8" ht="45" customHeight="1" thickBot="1" x14ac:dyDescent="0.3">
      <c r="A3" s="105" t="s">
        <v>269</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2</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2</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1</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1</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5</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2</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1</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3.7916666666666665</v>
      </c>
    </row>
    <row r="45" spans="1:8" ht="30" customHeight="1" thickBot="1" x14ac:dyDescent="0.3">
      <c r="A45" s="34"/>
      <c r="B45" s="35"/>
    </row>
    <row r="46" spans="1:8" ht="30" customHeight="1" thickBot="1" x14ac:dyDescent="0.3">
      <c r="A46" s="103" t="s">
        <v>112</v>
      </c>
      <c r="B46" s="111"/>
    </row>
    <row r="47" spans="1:8" ht="30" customHeight="1" thickBot="1" x14ac:dyDescent="0.3">
      <c r="A47" s="109" t="s">
        <v>270</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4900-000000000000}">
      <formula1>$G$56:$G$61</formula1>
    </dataValidation>
    <dataValidation type="list" allowBlank="1" showInputMessage="1" showErrorMessage="1" promptTitle="Impatto" prompt="Selezionare una delle possibili opzioni dal menu a tendina" sqref="B35" xr:uid="{00000000-0002-0000-4900-000001000000}">
      <formula1>$G$48:$G$54</formula1>
    </dataValidation>
    <dataValidation type="list" allowBlank="1" showInputMessage="1" showErrorMessage="1" promptTitle="Impatto" prompt="Selezionare una delle possibili opzioni dal menu a tendina" sqref="B32" xr:uid="{00000000-0002-0000-4900-000002000000}">
      <formula1>$G$27:$G$29</formula1>
    </dataValidation>
    <dataValidation type="list" allowBlank="1" showInputMessage="1" showErrorMessage="1" promptTitle="Impatto" prompt="Selezionare una delle possibili opzioni dal menu a tendina" sqref="B29" xr:uid="{00000000-0002-0000-4900-000003000000}">
      <formula1>$G$38:$G$43</formula1>
    </dataValidation>
    <dataValidation type="list" allowBlank="1" showInputMessage="1" showErrorMessage="1" promptTitle="Seleziona" prompt="Selezionare una delle possibili opzioni dal menu a tendina" sqref="F2" xr:uid="{00000000-0002-0000-4900-000004000000}">
      <formula1>$H$2:$H$3</formula1>
    </dataValidation>
    <dataValidation type="list" allowBlank="1" showInputMessage="1" showErrorMessage="1" promptTitle="Criterio" prompt="Selezionare una delle possibili opzioni dal menu a tendina" sqref="B22" xr:uid="{00000000-0002-0000-4900-000005000000}">
      <formula1>$G$31:$G$36</formula1>
    </dataValidation>
    <dataValidation type="list" allowBlank="1" showInputMessage="1" showErrorMessage="1" promptTitle="Criterio" prompt="Selezionare una delle possibili opzioni dal menu a tendina" sqref="B19" xr:uid="{00000000-0002-0000-4900-000006000000}">
      <formula1>$G$27:$G$29</formula1>
    </dataValidation>
    <dataValidation type="list" allowBlank="1" showInputMessage="1" showErrorMessage="1" promptTitle="Criterio" prompt="Selezionare una delle possibili opzioni dal menu a tendina" sqref="B16" xr:uid="{00000000-0002-0000-4900-000007000000}">
      <formula1>$G$22:$G$25</formula1>
    </dataValidation>
    <dataValidation type="list" allowBlank="1" showInputMessage="1" showErrorMessage="1" promptTitle="Criterio" prompt="Selezionare una delle possibili opzioni dal menu a tendina" sqref="B7" xr:uid="{00000000-0002-0000-4900-000008000000}">
      <formula1>$G$5:$G$10</formula1>
    </dataValidation>
    <dataValidation type="list" allowBlank="1" showInputMessage="1" showErrorMessage="1" promptTitle="Criterio" prompt="Selezionare una delle possibili opzioni dal menu a tendina" sqref="B13" xr:uid="{00000000-0002-0000-4900-000009000000}">
      <formula1>$G$17:$G$20</formula1>
    </dataValidation>
    <dataValidation type="list" allowBlank="1" showInputMessage="1" showErrorMessage="1" promptTitle="Criterio" prompt="Selezionare una delle possibili opzioni dal menu a tendina" sqref="B10" xr:uid="{00000000-0002-0000-4900-00000A000000}">
      <formula1>$G$13:$G$15</formula1>
    </dataValidation>
  </dataValidations>
  <hyperlinks>
    <hyperlink ref="D4:F4" location="'Indice Schede'!A1" display="Torna all'indice" xr:uid="{00000000-0004-0000-4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68"/>
  <sheetViews>
    <sheetView topLeftCell="A34"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63</v>
      </c>
      <c r="D2" s="98" t="s">
        <v>74</v>
      </c>
      <c r="E2" s="99"/>
      <c r="F2" s="63" t="s">
        <v>30</v>
      </c>
      <c r="H2" t="s">
        <v>30</v>
      </c>
    </row>
    <row r="3" spans="1:8" ht="45" customHeight="1" thickBot="1" x14ac:dyDescent="0.3">
      <c r="A3" s="105" t="s">
        <v>272</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2</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1</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5</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1</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1</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1</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3" t="s">
        <v>112</v>
      </c>
      <c r="B46" s="111"/>
    </row>
    <row r="47" spans="1:8" ht="30" customHeight="1" thickBot="1" x14ac:dyDescent="0.3">
      <c r="A47" s="109" t="s">
        <v>273</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4A00-000000000000}">
      <formula1>$G$13:$G$15</formula1>
    </dataValidation>
    <dataValidation type="list" allowBlank="1" showInputMessage="1" showErrorMessage="1" promptTitle="Criterio" prompt="Selezionare una delle possibili opzioni dal menu a tendina" sqref="B13" xr:uid="{00000000-0002-0000-4A00-000001000000}">
      <formula1>$G$17:$G$20</formula1>
    </dataValidation>
    <dataValidation type="list" allowBlank="1" showInputMessage="1" showErrorMessage="1" promptTitle="Criterio" prompt="Selezionare una delle possibili opzioni dal menu a tendina" sqref="B7" xr:uid="{00000000-0002-0000-4A00-000002000000}">
      <formula1>$G$5:$G$10</formula1>
    </dataValidation>
    <dataValidation type="list" allowBlank="1" showInputMessage="1" showErrorMessage="1" promptTitle="Criterio" prompt="Selezionare una delle possibili opzioni dal menu a tendina" sqref="B16" xr:uid="{00000000-0002-0000-4A00-000003000000}">
      <formula1>$G$22:$G$25</formula1>
    </dataValidation>
    <dataValidation type="list" allowBlank="1" showInputMessage="1" showErrorMessage="1" promptTitle="Criterio" prompt="Selezionare una delle possibili opzioni dal menu a tendina" sqref="B19" xr:uid="{00000000-0002-0000-4A00-000004000000}">
      <formula1>$G$27:$G$29</formula1>
    </dataValidation>
    <dataValidation type="list" allowBlank="1" showInputMessage="1" showErrorMessage="1" promptTitle="Criterio" prompt="Selezionare una delle possibili opzioni dal menu a tendina" sqref="B22" xr:uid="{00000000-0002-0000-4A00-000005000000}">
      <formula1>$G$31:$G$36</formula1>
    </dataValidation>
    <dataValidation type="list" allowBlank="1" showInputMessage="1" showErrorMessage="1" promptTitle="Seleziona" prompt="Selezionare una delle possibili opzioni dal menu a tendina" sqref="F2" xr:uid="{00000000-0002-0000-4A00-000006000000}">
      <formula1>$H$2:$H$3</formula1>
    </dataValidation>
    <dataValidation type="list" allowBlank="1" showInputMessage="1" showErrorMessage="1" promptTitle="Impatto" prompt="Selezionare una delle possibili opzioni dal menu a tendina" sqref="B29" xr:uid="{00000000-0002-0000-4A00-000007000000}">
      <formula1>$G$38:$G$43</formula1>
    </dataValidation>
    <dataValidation type="list" allowBlank="1" showInputMessage="1" showErrorMessage="1" promptTitle="Impatto" prompt="Selezionare una delle possibili opzioni dal menu a tendina" sqref="B32" xr:uid="{00000000-0002-0000-4A00-000008000000}">
      <formula1>$G$27:$G$29</formula1>
    </dataValidation>
    <dataValidation type="list" allowBlank="1" showInputMessage="1" showErrorMessage="1" promptTitle="Impatto" prompt="Selezionare una delle possibili opzioni dal menu a tendina" sqref="B35" xr:uid="{00000000-0002-0000-4A00-000009000000}">
      <formula1>$G$48:$G$54</formula1>
    </dataValidation>
    <dataValidation type="list" allowBlank="1" showInputMessage="1" showErrorMessage="1" promptTitle="Impatto" prompt="Selezionare una delle possibili opzioni dal menu a tendina" sqref="B38" xr:uid="{00000000-0002-0000-4A00-00000A000000}">
      <formula1>$G$56:$G$61</formula1>
    </dataValidation>
  </dataValidations>
  <hyperlinks>
    <hyperlink ref="D4:F4" location="'Indice Schede'!A1" display="Torna all'indice" xr:uid="{00000000-0004-0000-4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64</v>
      </c>
      <c r="D2" s="98" t="s">
        <v>74</v>
      </c>
      <c r="E2" s="99"/>
      <c r="F2" s="63" t="s">
        <v>30</v>
      </c>
      <c r="H2" t="s">
        <v>30</v>
      </c>
    </row>
    <row r="3" spans="1:8" ht="45" customHeight="1" thickBot="1" x14ac:dyDescent="0.3">
      <c r="A3" s="105" t="s">
        <v>275</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2</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1</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5</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1</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1</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1</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3" t="s">
        <v>112</v>
      </c>
      <c r="B46" s="111"/>
    </row>
    <row r="47" spans="1:8" ht="30" customHeight="1" thickBot="1" x14ac:dyDescent="0.3">
      <c r="A47" s="109" t="s">
        <v>276</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4B00-000000000000}">
      <formula1>$G$56:$G$61</formula1>
    </dataValidation>
    <dataValidation type="list" allowBlank="1" showInputMessage="1" showErrorMessage="1" promptTitle="Impatto" prompt="Selezionare una delle possibili opzioni dal menu a tendina" sqref="B35" xr:uid="{00000000-0002-0000-4B00-000001000000}">
      <formula1>$G$48:$G$54</formula1>
    </dataValidation>
    <dataValidation type="list" allowBlank="1" showInputMessage="1" showErrorMessage="1" promptTitle="Impatto" prompt="Selezionare una delle possibili opzioni dal menu a tendina" sqref="B32" xr:uid="{00000000-0002-0000-4B00-000002000000}">
      <formula1>$G$27:$G$29</formula1>
    </dataValidation>
    <dataValidation type="list" allowBlank="1" showInputMessage="1" showErrorMessage="1" promptTitle="Impatto" prompt="Selezionare una delle possibili opzioni dal menu a tendina" sqref="B29" xr:uid="{00000000-0002-0000-4B00-000003000000}">
      <formula1>$G$38:$G$43</formula1>
    </dataValidation>
    <dataValidation type="list" allowBlank="1" showInputMessage="1" showErrorMessage="1" promptTitle="Seleziona" prompt="Selezionare una delle possibili opzioni dal menu a tendina" sqref="F2" xr:uid="{00000000-0002-0000-4B00-000004000000}">
      <formula1>$H$2:$H$3</formula1>
    </dataValidation>
    <dataValidation type="list" allowBlank="1" showInputMessage="1" showErrorMessage="1" promptTitle="Criterio" prompt="Selezionare una delle possibili opzioni dal menu a tendina" sqref="B22" xr:uid="{00000000-0002-0000-4B00-000005000000}">
      <formula1>$G$31:$G$36</formula1>
    </dataValidation>
    <dataValidation type="list" allowBlank="1" showInputMessage="1" showErrorMessage="1" promptTitle="Criterio" prompt="Selezionare una delle possibili opzioni dal menu a tendina" sqref="B19" xr:uid="{00000000-0002-0000-4B00-000006000000}">
      <formula1>$G$27:$G$29</formula1>
    </dataValidation>
    <dataValidation type="list" allowBlank="1" showInputMessage="1" showErrorMessage="1" promptTitle="Criterio" prompt="Selezionare una delle possibili opzioni dal menu a tendina" sqref="B16" xr:uid="{00000000-0002-0000-4B00-000007000000}">
      <formula1>$G$22:$G$25</formula1>
    </dataValidation>
    <dataValidation type="list" allowBlank="1" showInputMessage="1" showErrorMessage="1" promptTitle="Criterio" prompt="Selezionare una delle possibili opzioni dal menu a tendina" sqref="B7" xr:uid="{00000000-0002-0000-4B00-000008000000}">
      <formula1>$G$5:$G$10</formula1>
    </dataValidation>
    <dataValidation type="list" allowBlank="1" showInputMessage="1" showErrorMessage="1" promptTitle="Criterio" prompt="Selezionare una delle possibili opzioni dal menu a tendina" sqref="B13" xr:uid="{00000000-0002-0000-4B00-000009000000}">
      <formula1>$G$17:$G$20</formula1>
    </dataValidation>
    <dataValidation type="list" allowBlank="1" showInputMessage="1" showErrorMessage="1" promptTitle="Criterio" prompt="Selezionare una delle possibili opzioni dal menu a tendina" sqref="B10" xr:uid="{00000000-0002-0000-4B00-00000A000000}">
      <formula1>$G$13:$G$15</formula1>
    </dataValidation>
  </dataValidations>
  <hyperlinks>
    <hyperlink ref="D4:F4" location="'Indice Schede'!A1" display="Torna all'indice" xr:uid="{00000000-0004-0000-4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65</v>
      </c>
      <c r="D2" s="98" t="s">
        <v>74</v>
      </c>
      <c r="E2" s="99"/>
      <c r="F2" s="63" t="s">
        <v>30</v>
      </c>
      <c r="H2" t="s">
        <v>30</v>
      </c>
    </row>
    <row r="3" spans="1:8" ht="45" customHeight="1" thickBot="1" x14ac:dyDescent="0.3">
      <c r="A3" s="105" t="s">
        <v>278</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2</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1</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5</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1</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1</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1</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v>1.5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4</v>
      </c>
    </row>
    <row r="45" spans="1:8" ht="30" customHeight="1" thickBot="1" x14ac:dyDescent="0.3">
      <c r="A45" s="34"/>
      <c r="B45" s="35"/>
    </row>
    <row r="46" spans="1:8" ht="30" customHeight="1" thickBot="1" x14ac:dyDescent="0.3">
      <c r="A46" s="103" t="s">
        <v>112</v>
      </c>
      <c r="B46" s="111"/>
    </row>
    <row r="47" spans="1:8" ht="30" customHeight="1" thickBot="1" x14ac:dyDescent="0.3">
      <c r="A47" s="109" t="s">
        <v>279</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4C00-000000000000}">
      <formula1>$G$13:$G$15</formula1>
    </dataValidation>
    <dataValidation type="list" allowBlank="1" showInputMessage="1" showErrorMessage="1" promptTitle="Criterio" prompt="Selezionare una delle possibili opzioni dal menu a tendina" sqref="B13" xr:uid="{00000000-0002-0000-4C00-000001000000}">
      <formula1>$G$17:$G$20</formula1>
    </dataValidation>
    <dataValidation type="list" allowBlank="1" showInputMessage="1" showErrorMessage="1" promptTitle="Criterio" prompt="Selezionare una delle possibili opzioni dal menu a tendina" sqref="B7" xr:uid="{00000000-0002-0000-4C00-000002000000}">
      <formula1>$G$5:$G$10</formula1>
    </dataValidation>
    <dataValidation type="list" allowBlank="1" showInputMessage="1" showErrorMessage="1" promptTitle="Criterio" prompt="Selezionare una delle possibili opzioni dal menu a tendina" sqref="B16" xr:uid="{00000000-0002-0000-4C00-000003000000}">
      <formula1>$G$22:$G$25</formula1>
    </dataValidation>
    <dataValidation type="list" allowBlank="1" showInputMessage="1" showErrorMessage="1" promptTitle="Criterio" prompt="Selezionare una delle possibili opzioni dal menu a tendina" sqref="B19" xr:uid="{00000000-0002-0000-4C00-000004000000}">
      <formula1>$G$27:$G$29</formula1>
    </dataValidation>
    <dataValidation type="list" allowBlank="1" showInputMessage="1" showErrorMessage="1" promptTitle="Criterio" prompt="Selezionare una delle possibili opzioni dal menu a tendina" sqref="B22" xr:uid="{00000000-0002-0000-4C00-000005000000}">
      <formula1>$G$31:$G$36</formula1>
    </dataValidation>
    <dataValidation type="list" allowBlank="1" showInputMessage="1" showErrorMessage="1" promptTitle="Seleziona" prompt="Selezionare una delle possibili opzioni dal menu a tendina" sqref="F2" xr:uid="{00000000-0002-0000-4C00-000006000000}">
      <formula1>$H$2:$H$3</formula1>
    </dataValidation>
    <dataValidation type="list" allowBlank="1" showInputMessage="1" showErrorMessage="1" promptTitle="Impatto" prompt="Selezionare una delle possibili opzioni dal menu a tendina" sqref="B29" xr:uid="{00000000-0002-0000-4C00-000007000000}">
      <formula1>$G$38:$G$43</formula1>
    </dataValidation>
    <dataValidation type="list" allowBlank="1" showInputMessage="1" showErrorMessage="1" promptTitle="Impatto" prompt="Selezionare una delle possibili opzioni dal menu a tendina" sqref="B32" xr:uid="{00000000-0002-0000-4C00-000008000000}">
      <formula1>$G$27:$G$29</formula1>
    </dataValidation>
    <dataValidation type="list" allowBlank="1" showInputMessage="1" showErrorMessage="1" promptTitle="Impatto" prompt="Selezionare una delle possibili opzioni dal menu a tendina" sqref="B35" xr:uid="{00000000-0002-0000-4C00-000009000000}">
      <formula1>$G$48:$G$54</formula1>
    </dataValidation>
    <dataValidation type="list" allowBlank="1" showInputMessage="1" showErrorMessage="1" promptTitle="Impatto" prompt="Selezionare una delle possibili opzioni dal menu a tendina" sqref="B38" xr:uid="{00000000-0002-0000-4C00-00000A000000}">
      <formula1>$G$56:$G$61</formula1>
    </dataValidation>
  </dataValidations>
  <hyperlinks>
    <hyperlink ref="D4:F4" location="'Indice Schede'!A1" display="Torna all'indice" xr:uid="{00000000-0004-0000-4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68"/>
  <sheetViews>
    <sheetView topLeftCell="A34"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66</v>
      </c>
      <c r="D2" s="98" t="s">
        <v>74</v>
      </c>
      <c r="E2" s="99"/>
      <c r="F2" s="63" t="s">
        <v>30</v>
      </c>
      <c r="H2" t="s">
        <v>30</v>
      </c>
    </row>
    <row r="3" spans="1:8" ht="45" customHeight="1" thickBot="1" x14ac:dyDescent="0.3">
      <c r="A3" s="105" t="s">
        <v>281</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1</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3</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5</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1</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1</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2</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1</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4</v>
      </c>
    </row>
    <row r="45" spans="1:8" ht="30" customHeight="1" thickBot="1" x14ac:dyDescent="0.3">
      <c r="A45" s="34"/>
      <c r="B45" s="35"/>
    </row>
    <row r="46" spans="1:8" ht="30" customHeight="1" thickBot="1" x14ac:dyDescent="0.3">
      <c r="A46" s="103" t="s">
        <v>112</v>
      </c>
      <c r="B46" s="111"/>
    </row>
    <row r="47" spans="1:8" ht="30" customHeight="1" thickBot="1" x14ac:dyDescent="0.3">
      <c r="A47" s="109" t="s">
        <v>282</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4D00-000000000000}">
      <formula1>$G$56:$G$61</formula1>
    </dataValidation>
    <dataValidation type="list" allowBlank="1" showInputMessage="1" showErrorMessage="1" promptTitle="Impatto" prompt="Selezionare una delle possibili opzioni dal menu a tendina" sqref="B35" xr:uid="{00000000-0002-0000-4D00-000001000000}">
      <formula1>$G$48:$G$54</formula1>
    </dataValidation>
    <dataValidation type="list" allowBlank="1" showInputMessage="1" showErrorMessage="1" promptTitle="Impatto" prompt="Selezionare una delle possibili opzioni dal menu a tendina" sqref="B32" xr:uid="{00000000-0002-0000-4D00-000002000000}">
      <formula1>$G$27:$G$29</formula1>
    </dataValidation>
    <dataValidation type="list" allowBlank="1" showInputMessage="1" showErrorMessage="1" promptTitle="Impatto" prompt="Selezionare una delle possibili opzioni dal menu a tendina" sqref="B29" xr:uid="{00000000-0002-0000-4D00-000003000000}">
      <formula1>$G$38:$G$43</formula1>
    </dataValidation>
    <dataValidation type="list" allowBlank="1" showInputMessage="1" showErrorMessage="1" promptTitle="Seleziona" prompt="Selezionare una delle possibili opzioni dal menu a tendina" sqref="F2" xr:uid="{00000000-0002-0000-4D00-000004000000}">
      <formula1>$H$2:$H$3</formula1>
    </dataValidation>
    <dataValidation type="list" allowBlank="1" showInputMessage="1" showErrorMessage="1" promptTitle="Criterio" prompt="Selezionare una delle possibili opzioni dal menu a tendina" sqref="B22" xr:uid="{00000000-0002-0000-4D00-000005000000}">
      <formula1>$G$31:$G$36</formula1>
    </dataValidation>
    <dataValidation type="list" allowBlank="1" showInputMessage="1" showErrorMessage="1" promptTitle="Criterio" prompt="Selezionare una delle possibili opzioni dal menu a tendina" sqref="B19" xr:uid="{00000000-0002-0000-4D00-000006000000}">
      <formula1>$G$27:$G$29</formula1>
    </dataValidation>
    <dataValidation type="list" allowBlank="1" showInputMessage="1" showErrorMessage="1" promptTitle="Criterio" prompt="Selezionare una delle possibili opzioni dal menu a tendina" sqref="B16" xr:uid="{00000000-0002-0000-4D00-000007000000}">
      <formula1>$G$22:$G$25</formula1>
    </dataValidation>
    <dataValidation type="list" allowBlank="1" showInputMessage="1" showErrorMessage="1" promptTitle="Criterio" prompt="Selezionare una delle possibili opzioni dal menu a tendina" sqref="B7" xr:uid="{00000000-0002-0000-4D00-000008000000}">
      <formula1>$G$5:$G$10</formula1>
    </dataValidation>
    <dataValidation type="list" allowBlank="1" showInputMessage="1" showErrorMessage="1" promptTitle="Criterio" prompt="Selezionare una delle possibili opzioni dal menu a tendina" sqref="B13" xr:uid="{00000000-0002-0000-4D00-000009000000}">
      <formula1>$G$17:$G$20</formula1>
    </dataValidation>
    <dataValidation type="list" allowBlank="1" showInputMessage="1" showErrorMessage="1" promptTitle="Criterio" prompt="Selezionare una delle possibili opzioni dal menu a tendina" sqref="B10" xr:uid="{00000000-0002-0000-4D00-00000A000000}">
      <formula1>$G$13:$G$15</formula1>
    </dataValidation>
  </dataValidations>
  <hyperlinks>
    <hyperlink ref="D4:F4" location="'Indice Schede'!A1" display="Torna all'indice" xr:uid="{00000000-0004-0000-4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H68"/>
  <sheetViews>
    <sheetView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67</v>
      </c>
      <c r="D2" s="98" t="s">
        <v>74</v>
      </c>
      <c r="E2" s="99"/>
      <c r="F2" s="63" t="s">
        <v>30</v>
      </c>
      <c r="H2" t="s">
        <v>30</v>
      </c>
    </row>
    <row r="3" spans="1:8" ht="45" customHeight="1" thickBot="1" x14ac:dyDescent="0.3">
      <c r="A3" s="105" t="s">
        <v>356</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1</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3</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5</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1</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1</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2</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1</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4</v>
      </c>
    </row>
    <row r="45" spans="1:8" ht="30" customHeight="1" thickBot="1" x14ac:dyDescent="0.3">
      <c r="A45" s="34"/>
      <c r="B45" s="35"/>
    </row>
    <row r="46" spans="1:8" ht="30" customHeight="1" thickBot="1" x14ac:dyDescent="0.3">
      <c r="A46" s="103" t="s">
        <v>112</v>
      </c>
      <c r="B46" s="111"/>
    </row>
    <row r="47" spans="1:8" ht="30" customHeight="1" thickBot="1" x14ac:dyDescent="0.3">
      <c r="A47" s="109" t="s">
        <v>282</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4E00-000000000000}">
      <formula1>$G$13:$G$15</formula1>
    </dataValidation>
    <dataValidation type="list" allowBlank="1" showInputMessage="1" showErrorMessage="1" promptTitle="Criterio" prompt="Selezionare una delle possibili opzioni dal menu a tendina" sqref="B13" xr:uid="{00000000-0002-0000-4E00-000001000000}">
      <formula1>$G$17:$G$20</formula1>
    </dataValidation>
    <dataValidation type="list" allowBlank="1" showInputMessage="1" showErrorMessage="1" promptTitle="Criterio" prompt="Selezionare una delle possibili opzioni dal menu a tendina" sqref="B7" xr:uid="{00000000-0002-0000-4E00-000002000000}">
      <formula1>$G$5:$G$10</formula1>
    </dataValidation>
    <dataValidation type="list" allowBlank="1" showInputMessage="1" showErrorMessage="1" promptTitle="Criterio" prompt="Selezionare una delle possibili opzioni dal menu a tendina" sqref="B16" xr:uid="{00000000-0002-0000-4E00-000003000000}">
      <formula1>$G$22:$G$25</formula1>
    </dataValidation>
    <dataValidation type="list" allowBlank="1" showInputMessage="1" showErrorMessage="1" promptTitle="Criterio" prompt="Selezionare una delle possibili opzioni dal menu a tendina" sqref="B19" xr:uid="{00000000-0002-0000-4E00-000004000000}">
      <formula1>$G$27:$G$29</formula1>
    </dataValidation>
    <dataValidation type="list" allowBlank="1" showInputMessage="1" showErrorMessage="1" promptTitle="Criterio" prompt="Selezionare una delle possibili opzioni dal menu a tendina" sqref="B22" xr:uid="{00000000-0002-0000-4E00-000005000000}">
      <formula1>$G$31:$G$36</formula1>
    </dataValidation>
    <dataValidation type="list" allowBlank="1" showInputMessage="1" showErrorMessage="1" promptTitle="Seleziona" prompt="Selezionare una delle possibili opzioni dal menu a tendina" sqref="F2" xr:uid="{00000000-0002-0000-4E00-000006000000}">
      <formula1>$H$2:$H$3</formula1>
    </dataValidation>
    <dataValidation type="list" allowBlank="1" showInputMessage="1" showErrorMessage="1" promptTitle="Impatto" prompt="Selezionare una delle possibili opzioni dal menu a tendina" sqref="B29" xr:uid="{00000000-0002-0000-4E00-000007000000}">
      <formula1>$G$38:$G$43</formula1>
    </dataValidation>
    <dataValidation type="list" allowBlank="1" showInputMessage="1" showErrorMessage="1" promptTitle="Impatto" prompt="Selezionare una delle possibili opzioni dal menu a tendina" sqref="B32" xr:uid="{00000000-0002-0000-4E00-000008000000}">
      <formula1>$G$27:$G$29</formula1>
    </dataValidation>
    <dataValidation type="list" allowBlank="1" showInputMessage="1" showErrorMessage="1" promptTitle="Impatto" prompt="Selezionare una delle possibili opzioni dal menu a tendina" sqref="B35" xr:uid="{00000000-0002-0000-4E00-000009000000}">
      <formula1>$G$48:$G$54</formula1>
    </dataValidation>
    <dataValidation type="list" allowBlank="1" showInputMessage="1" showErrorMessage="1" promptTitle="Impatto" prompt="Selezionare una delle possibili opzioni dal menu a tendina" sqref="B38" xr:uid="{00000000-0002-0000-4E00-00000A000000}">
      <formula1>$G$56:$G$61</formula1>
    </dataValidation>
  </dataValidations>
  <hyperlinks>
    <hyperlink ref="D4:F4" location="'Indice Schede'!A1" display="Torna all'indice" xr:uid="{00000000-0004-0000-4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68</v>
      </c>
      <c r="D2" s="98" t="s">
        <v>74</v>
      </c>
      <c r="E2" s="99"/>
      <c r="F2" s="63" t="s">
        <v>30</v>
      </c>
      <c r="H2" t="s">
        <v>30</v>
      </c>
    </row>
    <row r="3" spans="1:8" ht="45" customHeight="1" thickBot="1" x14ac:dyDescent="0.3">
      <c r="A3" s="105" t="s">
        <v>284</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2</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1</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5</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1</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2</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1</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3" t="s">
        <v>112</v>
      </c>
      <c r="B46" s="111"/>
    </row>
    <row r="47" spans="1:8" ht="30" customHeight="1" thickBot="1" x14ac:dyDescent="0.3">
      <c r="A47" s="109" t="s">
        <v>285</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4F00-000000000000}">
      <formula1>$G$56:$G$61</formula1>
    </dataValidation>
    <dataValidation type="list" allowBlank="1" showInputMessage="1" showErrorMessage="1" promptTitle="Impatto" prompt="Selezionare una delle possibili opzioni dal menu a tendina" sqref="B35" xr:uid="{00000000-0002-0000-4F00-000001000000}">
      <formula1>$G$48:$G$54</formula1>
    </dataValidation>
    <dataValidation type="list" allowBlank="1" showInputMessage="1" showErrorMessage="1" promptTitle="Impatto" prompt="Selezionare una delle possibili opzioni dal menu a tendina" sqref="B32" xr:uid="{00000000-0002-0000-4F00-000002000000}">
      <formula1>$G$27:$G$29</formula1>
    </dataValidation>
    <dataValidation type="list" allowBlank="1" showInputMessage="1" showErrorMessage="1" promptTitle="Impatto" prompt="Selezionare una delle possibili opzioni dal menu a tendina" sqref="B29" xr:uid="{00000000-0002-0000-4F00-000003000000}">
      <formula1>$G$38:$G$43</formula1>
    </dataValidation>
    <dataValidation type="list" allowBlank="1" showInputMessage="1" showErrorMessage="1" promptTitle="Seleziona" prompt="Selezionare una delle possibili opzioni dal menu a tendina" sqref="F2" xr:uid="{00000000-0002-0000-4F00-000004000000}">
      <formula1>$H$2:$H$3</formula1>
    </dataValidation>
    <dataValidation type="list" allowBlank="1" showInputMessage="1" showErrorMessage="1" promptTitle="Criterio" prompt="Selezionare una delle possibili opzioni dal menu a tendina" sqref="B22" xr:uid="{00000000-0002-0000-4F00-000005000000}">
      <formula1>$G$31:$G$36</formula1>
    </dataValidation>
    <dataValidation type="list" allowBlank="1" showInputMessage="1" showErrorMessage="1" promptTitle="Criterio" prompt="Selezionare una delle possibili opzioni dal menu a tendina" sqref="B19" xr:uid="{00000000-0002-0000-4F00-000006000000}">
      <formula1>$G$27:$G$29</formula1>
    </dataValidation>
    <dataValidation type="list" allowBlank="1" showInputMessage="1" showErrorMessage="1" promptTitle="Criterio" prompt="Selezionare una delle possibili opzioni dal menu a tendina" sqref="B16" xr:uid="{00000000-0002-0000-4F00-000007000000}">
      <formula1>$G$22:$G$25</formula1>
    </dataValidation>
    <dataValidation type="list" allowBlank="1" showInputMessage="1" showErrorMessage="1" promptTitle="Criterio" prompt="Selezionare una delle possibili opzioni dal menu a tendina" sqref="B7" xr:uid="{00000000-0002-0000-4F00-000008000000}">
      <formula1>$G$5:$G$10</formula1>
    </dataValidation>
    <dataValidation type="list" allowBlank="1" showInputMessage="1" showErrorMessage="1" promptTitle="Criterio" prompt="Selezionare una delle possibili opzioni dal menu a tendina" sqref="B13" xr:uid="{00000000-0002-0000-4F00-000009000000}">
      <formula1>$G$17:$G$20</formula1>
    </dataValidation>
    <dataValidation type="list" allowBlank="1" showInputMessage="1" showErrorMessage="1" promptTitle="Criterio" prompt="Selezionare una delle possibili opzioni dal menu a tendina" sqref="B10" xr:uid="{00000000-0002-0000-4F00-00000A000000}">
      <formula1>$G$13:$G$15</formula1>
    </dataValidation>
  </dataValidations>
  <hyperlinks>
    <hyperlink ref="D4:F4" location="'Indice Schede'!A1" display="Torna all'indice" xr:uid="{00000000-0004-0000-4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69</v>
      </c>
      <c r="D2" s="98" t="s">
        <v>74</v>
      </c>
      <c r="E2" s="99"/>
      <c r="F2" s="63" t="s">
        <v>30</v>
      </c>
      <c r="H2" t="s">
        <v>30</v>
      </c>
    </row>
    <row r="3" spans="1:8" ht="45" customHeight="1" thickBot="1" x14ac:dyDescent="0.3">
      <c r="A3" s="105" t="s">
        <v>287</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2</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1</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5</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1</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2</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1</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4.6666666666666661</v>
      </c>
    </row>
    <row r="45" spans="1:8" ht="30" customHeight="1" thickBot="1" x14ac:dyDescent="0.3">
      <c r="A45" s="34"/>
      <c r="B45" s="35"/>
    </row>
    <row r="46" spans="1:8" ht="30" customHeight="1" thickBot="1" x14ac:dyDescent="0.3">
      <c r="A46" s="103" t="s">
        <v>112</v>
      </c>
      <c r="B46" s="111"/>
    </row>
    <row r="47" spans="1:8" ht="30" customHeight="1" thickBot="1" x14ac:dyDescent="0.3">
      <c r="A47" s="109" t="s">
        <v>288</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5000-000000000000}">
      <formula1>$G$13:$G$15</formula1>
    </dataValidation>
    <dataValidation type="list" allowBlank="1" showInputMessage="1" showErrorMessage="1" promptTitle="Criterio" prompt="Selezionare una delle possibili opzioni dal menu a tendina" sqref="B13" xr:uid="{00000000-0002-0000-5000-000001000000}">
      <formula1>$G$17:$G$20</formula1>
    </dataValidation>
    <dataValidation type="list" allowBlank="1" showInputMessage="1" showErrorMessage="1" promptTitle="Criterio" prompt="Selezionare una delle possibili opzioni dal menu a tendina" sqref="B7" xr:uid="{00000000-0002-0000-5000-000002000000}">
      <formula1>$G$5:$G$10</formula1>
    </dataValidation>
    <dataValidation type="list" allowBlank="1" showInputMessage="1" showErrorMessage="1" promptTitle="Criterio" prompt="Selezionare una delle possibili opzioni dal menu a tendina" sqref="B16" xr:uid="{00000000-0002-0000-5000-000003000000}">
      <formula1>$G$22:$G$25</formula1>
    </dataValidation>
    <dataValidation type="list" allowBlank="1" showInputMessage="1" showErrorMessage="1" promptTitle="Criterio" prompt="Selezionare una delle possibili opzioni dal menu a tendina" sqref="B19" xr:uid="{00000000-0002-0000-5000-000004000000}">
      <formula1>$G$27:$G$29</formula1>
    </dataValidation>
    <dataValidation type="list" allowBlank="1" showInputMessage="1" showErrorMessage="1" promptTitle="Criterio" prompt="Selezionare una delle possibili opzioni dal menu a tendina" sqref="B22" xr:uid="{00000000-0002-0000-5000-000005000000}">
      <formula1>$G$31:$G$36</formula1>
    </dataValidation>
    <dataValidation type="list" allowBlank="1" showInputMessage="1" showErrorMessage="1" promptTitle="Seleziona" prompt="Selezionare una delle possibili opzioni dal menu a tendina" sqref="F2" xr:uid="{00000000-0002-0000-5000-000006000000}">
      <formula1>$H$2:$H$3</formula1>
    </dataValidation>
    <dataValidation type="list" allowBlank="1" showInputMessage="1" showErrorMessage="1" promptTitle="Impatto" prompt="Selezionare una delle possibili opzioni dal menu a tendina" sqref="B29" xr:uid="{00000000-0002-0000-5000-000007000000}">
      <formula1>$G$38:$G$43</formula1>
    </dataValidation>
    <dataValidation type="list" allowBlank="1" showInputMessage="1" showErrorMessage="1" promptTitle="Impatto" prompt="Selezionare una delle possibili opzioni dal menu a tendina" sqref="B32" xr:uid="{00000000-0002-0000-5000-000008000000}">
      <formula1>$G$27:$G$29</formula1>
    </dataValidation>
    <dataValidation type="list" allowBlank="1" showInputMessage="1" showErrorMessage="1" promptTitle="Impatto" prompt="Selezionare una delle possibili opzioni dal menu a tendina" sqref="B35" xr:uid="{00000000-0002-0000-5000-000009000000}">
      <formula1>$G$48:$G$54</formula1>
    </dataValidation>
    <dataValidation type="list" allowBlank="1" showInputMessage="1" showErrorMessage="1" promptTitle="Impatto" prompt="Selezionare una delle possibili opzioni dal menu a tendina" sqref="B38" xr:uid="{00000000-0002-0000-5000-00000A000000}">
      <formula1>$G$56:$G$61</formula1>
    </dataValidation>
  </dataValidations>
  <hyperlinks>
    <hyperlink ref="D4:F4" location="'Indice Schede'!A1" display="Torna all'indice" xr:uid="{00000000-0004-0000-5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70</v>
      </c>
      <c r="D2" s="98" t="s">
        <v>74</v>
      </c>
      <c r="E2" s="99"/>
      <c r="F2" s="63" t="s">
        <v>30</v>
      </c>
      <c r="H2" t="s">
        <v>30</v>
      </c>
    </row>
    <row r="3" spans="1:8" ht="45" customHeight="1" thickBot="1" x14ac:dyDescent="0.3">
      <c r="A3" s="105" t="s">
        <v>290</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2</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2</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1</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1</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5</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2.3333333333333335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2</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1</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4.0833333333333339</v>
      </c>
    </row>
    <row r="45" spans="1:8" ht="30" customHeight="1" thickBot="1" x14ac:dyDescent="0.3">
      <c r="A45" s="34"/>
      <c r="B45" s="35"/>
    </row>
    <row r="46" spans="1:8" ht="30" customHeight="1" thickBot="1" x14ac:dyDescent="0.3">
      <c r="A46" s="103" t="s">
        <v>112</v>
      </c>
      <c r="B46" s="111"/>
    </row>
    <row r="47" spans="1:8" ht="30" customHeight="1" thickBot="1" x14ac:dyDescent="0.3">
      <c r="A47" s="109" t="s">
        <v>291</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5100-000000000000}">
      <formula1>$G$56:$G$61</formula1>
    </dataValidation>
    <dataValidation type="list" allowBlank="1" showInputMessage="1" showErrorMessage="1" promptTitle="Impatto" prompt="Selezionare una delle possibili opzioni dal menu a tendina" sqref="B35" xr:uid="{00000000-0002-0000-5100-000001000000}">
      <formula1>$G$48:$G$54</formula1>
    </dataValidation>
    <dataValidation type="list" allowBlank="1" showInputMessage="1" showErrorMessage="1" promptTitle="Impatto" prompt="Selezionare una delle possibili opzioni dal menu a tendina" sqref="B32" xr:uid="{00000000-0002-0000-5100-000002000000}">
      <formula1>$G$27:$G$29</formula1>
    </dataValidation>
    <dataValidation type="list" allowBlank="1" showInputMessage="1" showErrorMessage="1" promptTitle="Impatto" prompt="Selezionare una delle possibili opzioni dal menu a tendina" sqref="B29" xr:uid="{00000000-0002-0000-5100-000003000000}">
      <formula1>$G$38:$G$43</formula1>
    </dataValidation>
    <dataValidation type="list" allowBlank="1" showInputMessage="1" showErrorMessage="1" promptTitle="Seleziona" prompt="Selezionare una delle possibili opzioni dal menu a tendina" sqref="F2" xr:uid="{00000000-0002-0000-5100-000004000000}">
      <formula1>$H$2:$H$3</formula1>
    </dataValidation>
    <dataValidation type="list" allowBlank="1" showInputMessage="1" showErrorMessage="1" promptTitle="Criterio" prompt="Selezionare una delle possibili opzioni dal menu a tendina" sqref="B22" xr:uid="{00000000-0002-0000-5100-000005000000}">
      <formula1>$G$31:$G$36</formula1>
    </dataValidation>
    <dataValidation type="list" allowBlank="1" showInputMessage="1" showErrorMessage="1" promptTitle="Criterio" prompt="Selezionare una delle possibili opzioni dal menu a tendina" sqref="B19" xr:uid="{00000000-0002-0000-5100-000006000000}">
      <formula1>$G$27:$G$29</formula1>
    </dataValidation>
    <dataValidation type="list" allowBlank="1" showInputMessage="1" showErrorMessage="1" promptTitle="Criterio" prompt="Selezionare una delle possibili opzioni dal menu a tendina" sqref="B16" xr:uid="{00000000-0002-0000-5100-000007000000}">
      <formula1>$G$22:$G$25</formula1>
    </dataValidation>
    <dataValidation type="list" allowBlank="1" showInputMessage="1" showErrorMessage="1" promptTitle="Criterio" prompt="Selezionare una delle possibili opzioni dal menu a tendina" sqref="B7" xr:uid="{00000000-0002-0000-5100-000008000000}">
      <formula1>$G$5:$G$10</formula1>
    </dataValidation>
    <dataValidation type="list" allowBlank="1" showInputMessage="1" showErrorMessage="1" promptTitle="Criterio" prompt="Selezionare una delle possibili opzioni dal menu a tendina" sqref="B13" xr:uid="{00000000-0002-0000-5100-000009000000}">
      <formula1>$G$17:$G$20</formula1>
    </dataValidation>
    <dataValidation type="list" allowBlank="1" showInputMessage="1" showErrorMessage="1" promptTitle="Criterio" prompt="Selezionare una delle possibili opzioni dal menu a tendina" sqref="B10" xr:uid="{00000000-0002-0000-5100-00000A000000}">
      <formula1>$G$13:$G$15</formula1>
    </dataValidation>
  </dataValidations>
  <hyperlinks>
    <hyperlink ref="D4:F4" location="'Indice Schede'!A1" display="Torna all'indice" xr:uid="{00000000-0004-0000-5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71</v>
      </c>
      <c r="D2" s="98" t="s">
        <v>74</v>
      </c>
      <c r="E2" s="99"/>
      <c r="F2" s="63" t="s">
        <v>30</v>
      </c>
      <c r="H2" t="s">
        <v>30</v>
      </c>
    </row>
    <row r="3" spans="1:8" ht="45" customHeight="1" thickBot="1" x14ac:dyDescent="0.3">
      <c r="A3" s="105" t="s">
        <v>293</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2</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3</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5</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5</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3.6666666666666665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1</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1</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4.583333333333333</v>
      </c>
    </row>
    <row r="45" spans="1:8" ht="30" customHeight="1" thickBot="1" x14ac:dyDescent="0.3">
      <c r="A45" s="34"/>
      <c r="B45" s="35"/>
    </row>
    <row r="46" spans="1:8" ht="30" customHeight="1" thickBot="1" x14ac:dyDescent="0.3">
      <c r="A46" s="103" t="s">
        <v>112</v>
      </c>
      <c r="B46" s="111"/>
    </row>
    <row r="47" spans="1:8" ht="30" customHeight="1" thickBot="1" x14ac:dyDescent="0.3">
      <c r="A47" s="109" t="s">
        <v>291</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5200-000000000000}">
      <formula1>$G$13:$G$15</formula1>
    </dataValidation>
    <dataValidation type="list" allowBlank="1" showInputMessage="1" showErrorMessage="1" promptTitle="Criterio" prompt="Selezionare una delle possibili opzioni dal menu a tendina" sqref="B13" xr:uid="{00000000-0002-0000-5200-000001000000}">
      <formula1>$G$17:$G$20</formula1>
    </dataValidation>
    <dataValidation type="list" allowBlank="1" showInputMessage="1" showErrorMessage="1" promptTitle="Criterio" prompt="Selezionare una delle possibili opzioni dal menu a tendina" sqref="B7" xr:uid="{00000000-0002-0000-5200-000002000000}">
      <formula1>$G$5:$G$10</formula1>
    </dataValidation>
    <dataValidation type="list" allowBlank="1" showInputMessage="1" showErrorMessage="1" promptTitle="Criterio" prompt="Selezionare una delle possibili opzioni dal menu a tendina" sqref="B16" xr:uid="{00000000-0002-0000-5200-000003000000}">
      <formula1>$G$22:$G$25</formula1>
    </dataValidation>
    <dataValidation type="list" allowBlank="1" showInputMessage="1" showErrorMessage="1" promptTitle="Criterio" prompt="Selezionare una delle possibili opzioni dal menu a tendina" sqref="B19" xr:uid="{00000000-0002-0000-5200-000004000000}">
      <formula1>$G$27:$G$29</formula1>
    </dataValidation>
    <dataValidation type="list" allowBlank="1" showInputMessage="1" showErrorMessage="1" promptTitle="Criterio" prompt="Selezionare una delle possibili opzioni dal menu a tendina" sqref="B22" xr:uid="{00000000-0002-0000-5200-000005000000}">
      <formula1>$G$31:$G$36</formula1>
    </dataValidation>
    <dataValidation type="list" allowBlank="1" showInputMessage="1" showErrorMessage="1" promptTitle="Seleziona" prompt="Selezionare una delle possibili opzioni dal menu a tendina" sqref="F2" xr:uid="{00000000-0002-0000-5200-000006000000}">
      <formula1>$H$2:$H$3</formula1>
    </dataValidation>
    <dataValidation type="list" allowBlank="1" showInputMessage="1" showErrorMessage="1" promptTitle="Impatto" prompt="Selezionare una delle possibili opzioni dal menu a tendina" sqref="B29" xr:uid="{00000000-0002-0000-5200-000007000000}">
      <formula1>$G$38:$G$43</formula1>
    </dataValidation>
    <dataValidation type="list" allowBlank="1" showInputMessage="1" showErrorMessage="1" promptTitle="Impatto" prompt="Selezionare una delle possibili opzioni dal menu a tendina" sqref="B32" xr:uid="{00000000-0002-0000-5200-000008000000}">
      <formula1>$G$27:$G$29</formula1>
    </dataValidation>
    <dataValidation type="list" allowBlank="1" showInputMessage="1" showErrorMessage="1" promptTitle="Impatto" prompt="Selezionare una delle possibili opzioni dal menu a tendina" sqref="B35" xr:uid="{00000000-0002-0000-5200-000009000000}">
      <formula1>$G$48:$G$54</formula1>
    </dataValidation>
    <dataValidation type="list" allowBlank="1" showInputMessage="1" showErrorMessage="1" promptTitle="Impatto" prompt="Selezionare una delle possibili opzioni dal menu a tendina" sqref="B38" xr:uid="{00000000-0002-0000-5200-00000A000000}">
      <formula1>$G$56:$G$61</formula1>
    </dataValidation>
  </dataValidations>
  <hyperlinks>
    <hyperlink ref="D4:F4" location="'Indice Schede'!A1" display="Torna all'indice" xr:uid="{00000000-0004-0000-5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72</v>
      </c>
      <c r="D2" s="98" t="s">
        <v>74</v>
      </c>
      <c r="E2" s="99"/>
      <c r="F2" s="63" t="s">
        <v>30</v>
      </c>
      <c r="H2" t="s">
        <v>30</v>
      </c>
    </row>
    <row r="3" spans="1:8" ht="45" customHeight="1" thickBot="1" x14ac:dyDescent="0.3">
      <c r="A3" s="105" t="s">
        <v>295</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2</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1</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1</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5</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5</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2</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1</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5.5416666666666661</v>
      </c>
    </row>
    <row r="45" spans="1:8" ht="30" customHeight="1" thickBot="1" x14ac:dyDescent="0.3">
      <c r="A45" s="34"/>
      <c r="B45" s="35"/>
    </row>
    <row r="46" spans="1:8" ht="30" customHeight="1" thickBot="1" x14ac:dyDescent="0.3">
      <c r="A46" s="103" t="s">
        <v>112</v>
      </c>
      <c r="B46" s="111"/>
    </row>
    <row r="47" spans="1:8" ht="62.25" customHeight="1" thickBot="1" x14ac:dyDescent="0.3">
      <c r="A47" s="109" t="s">
        <v>296</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5300-000000000000}">
      <formula1>$G$56:$G$61</formula1>
    </dataValidation>
    <dataValidation type="list" allowBlank="1" showInputMessage="1" showErrorMessage="1" promptTitle="Impatto" prompt="Selezionare una delle possibili opzioni dal menu a tendina" sqref="B35" xr:uid="{00000000-0002-0000-5300-000001000000}">
      <formula1>$G$48:$G$54</formula1>
    </dataValidation>
    <dataValidation type="list" allowBlank="1" showInputMessage="1" showErrorMessage="1" promptTitle="Impatto" prompt="Selezionare una delle possibili opzioni dal menu a tendina" sqref="B32" xr:uid="{00000000-0002-0000-5300-000002000000}">
      <formula1>$G$27:$G$29</formula1>
    </dataValidation>
    <dataValidation type="list" allowBlank="1" showInputMessage="1" showErrorMessage="1" promptTitle="Impatto" prompt="Selezionare una delle possibili opzioni dal menu a tendina" sqref="B29" xr:uid="{00000000-0002-0000-5300-000003000000}">
      <formula1>$G$38:$G$43</formula1>
    </dataValidation>
    <dataValidation type="list" allowBlank="1" showInputMessage="1" showErrorMessage="1" promptTitle="Seleziona" prompt="Selezionare una delle possibili opzioni dal menu a tendina" sqref="F2" xr:uid="{00000000-0002-0000-5300-000004000000}">
      <formula1>$H$2:$H$3</formula1>
    </dataValidation>
    <dataValidation type="list" allowBlank="1" showInputMessage="1" showErrorMessage="1" promptTitle="Criterio" prompt="Selezionare una delle possibili opzioni dal menu a tendina" sqref="B22" xr:uid="{00000000-0002-0000-5300-000005000000}">
      <formula1>$G$31:$G$36</formula1>
    </dataValidation>
    <dataValidation type="list" allowBlank="1" showInputMessage="1" showErrorMessage="1" promptTitle="Criterio" prompt="Selezionare una delle possibili opzioni dal menu a tendina" sqref="B19" xr:uid="{00000000-0002-0000-5300-000006000000}">
      <formula1>$G$27:$G$29</formula1>
    </dataValidation>
    <dataValidation type="list" allowBlank="1" showInputMessage="1" showErrorMessage="1" promptTitle="Criterio" prompt="Selezionare una delle possibili opzioni dal menu a tendina" sqref="B16" xr:uid="{00000000-0002-0000-5300-000007000000}">
      <formula1>$G$22:$G$25</formula1>
    </dataValidation>
    <dataValidation type="list" allowBlank="1" showInputMessage="1" showErrorMessage="1" promptTitle="Criterio" prompt="Selezionare una delle possibili opzioni dal menu a tendina" sqref="B7" xr:uid="{00000000-0002-0000-5300-000008000000}">
      <formula1>$G$5:$G$10</formula1>
    </dataValidation>
    <dataValidation type="list" allowBlank="1" showInputMessage="1" showErrorMessage="1" promptTitle="Criterio" prompt="Selezionare una delle possibili opzioni dal menu a tendina" sqref="B13" xr:uid="{00000000-0002-0000-5300-000009000000}">
      <formula1>$G$17:$G$20</formula1>
    </dataValidation>
    <dataValidation type="list" allowBlank="1" showInputMessage="1" showErrorMessage="1" promptTitle="Criterio" prompt="Selezionare una delle possibili opzioni dal menu a tendina" sqref="B10" xr:uid="{00000000-0002-0000-5300-00000A000000}">
      <formula1>$G$13:$G$15</formula1>
    </dataValidation>
  </dataValidations>
  <hyperlinks>
    <hyperlink ref="D4:F4" location="'Indice Schede'!A1" display="Torna all'indice" xr:uid="{00000000-0004-0000-5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H68"/>
  <sheetViews>
    <sheetView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73</v>
      </c>
      <c r="C2">
        <v>73</v>
      </c>
      <c r="D2" s="98" t="s">
        <v>74</v>
      </c>
      <c r="E2" s="99"/>
      <c r="F2" s="63" t="s">
        <v>30</v>
      </c>
      <c r="H2" t="s">
        <v>30</v>
      </c>
    </row>
    <row r="3" spans="1:8" ht="45" customHeight="1" thickBot="1" x14ac:dyDescent="0.3">
      <c r="A3" s="105" t="s">
        <v>298</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1</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1</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5</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1</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v>2.5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2</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1</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3" t="s">
        <v>112</v>
      </c>
      <c r="B46" s="111"/>
    </row>
    <row r="47" spans="1:8" ht="30" customHeight="1" thickBot="1" x14ac:dyDescent="0.3">
      <c r="A47" s="109" t="s">
        <v>299</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5400-000000000000}">
      <formula1>$G$13:$G$15</formula1>
    </dataValidation>
    <dataValidation type="list" allowBlank="1" showInputMessage="1" showErrorMessage="1" promptTitle="Criterio" prompt="Selezionare una delle possibili opzioni dal menu a tendina" sqref="B13" xr:uid="{00000000-0002-0000-5400-000001000000}">
      <formula1>$G$17:$G$20</formula1>
    </dataValidation>
    <dataValidation type="list" allowBlank="1" showInputMessage="1" showErrorMessage="1" promptTitle="Criterio" prompt="Selezionare una delle possibili opzioni dal menu a tendina" sqref="B7" xr:uid="{00000000-0002-0000-5400-000002000000}">
      <formula1>$G$5:$G$10</formula1>
    </dataValidation>
    <dataValidation type="list" allowBlank="1" showInputMessage="1" showErrorMessage="1" promptTitle="Criterio" prompt="Selezionare una delle possibili opzioni dal menu a tendina" sqref="B16" xr:uid="{00000000-0002-0000-5400-000003000000}">
      <formula1>$G$22:$G$25</formula1>
    </dataValidation>
    <dataValidation type="list" allowBlank="1" showInputMessage="1" showErrorMessage="1" promptTitle="Criterio" prompt="Selezionare una delle possibili opzioni dal menu a tendina" sqref="B19" xr:uid="{00000000-0002-0000-5400-000004000000}">
      <formula1>$G$27:$G$29</formula1>
    </dataValidation>
    <dataValidation type="list" allowBlank="1" showInputMessage="1" showErrorMessage="1" promptTitle="Criterio" prompt="Selezionare una delle possibili opzioni dal menu a tendina" sqref="B22" xr:uid="{00000000-0002-0000-5400-000005000000}">
      <formula1>$G$31:$G$36</formula1>
    </dataValidation>
    <dataValidation type="list" allowBlank="1" showInputMessage="1" showErrorMessage="1" promptTitle="Seleziona" prompt="Selezionare una delle possibili opzioni dal menu a tendina" sqref="F2" xr:uid="{00000000-0002-0000-5400-000006000000}">
      <formula1>$H$2:$H$3</formula1>
    </dataValidation>
    <dataValidation type="list" allowBlank="1" showInputMessage="1" showErrorMessage="1" promptTitle="Impatto" prompt="Selezionare una delle possibili opzioni dal menu a tendina" sqref="B29" xr:uid="{00000000-0002-0000-5400-000007000000}">
      <formula1>$G$38:$G$43</formula1>
    </dataValidation>
    <dataValidation type="list" allowBlank="1" showInputMessage="1" showErrorMessage="1" promptTitle="Impatto" prompt="Selezionare una delle possibili opzioni dal menu a tendina" sqref="B32" xr:uid="{00000000-0002-0000-5400-000008000000}">
      <formula1>$G$27:$G$29</formula1>
    </dataValidation>
    <dataValidation type="list" allowBlank="1" showInputMessage="1" showErrorMessage="1" promptTitle="Impatto" prompt="Selezionare una delle possibili opzioni dal menu a tendina" sqref="B35" xr:uid="{00000000-0002-0000-5400-000009000000}">
      <formula1>$G$48:$G$54</formula1>
    </dataValidation>
    <dataValidation type="list" allowBlank="1" showInputMessage="1" showErrorMessage="1" promptTitle="Impatto" prompt="Selezionare una delle possibili opzioni dal menu a tendina" sqref="B38" xr:uid="{00000000-0002-0000-5400-00000A000000}">
      <formula1>$G$56:$G$61</formula1>
    </dataValidation>
  </dataValidations>
  <hyperlinks>
    <hyperlink ref="D4:F4" location="'Indice Schede'!A1" display="Torna all'indice" xr:uid="{00000000-0004-0000-5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H68"/>
  <sheetViews>
    <sheetView topLeftCell="A34" zoomScaleSheetLayoutView="100" workbookViewId="0">
      <selection activeCell="B44" sqref="B4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74</v>
      </c>
      <c r="D2" s="98" t="s">
        <v>74</v>
      </c>
      <c r="E2" s="99"/>
      <c r="F2" s="63" t="s">
        <v>30</v>
      </c>
      <c r="H2" t="s">
        <v>30</v>
      </c>
    </row>
    <row r="3" spans="1:8" ht="45" customHeight="1" thickBot="1" x14ac:dyDescent="0.3">
      <c r="A3" s="105" t="s">
        <v>301</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1</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1</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3</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5</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1</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1</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v>3.54</v>
      </c>
    </row>
    <row r="45" spans="1:8" ht="30" customHeight="1" thickBot="1" x14ac:dyDescent="0.3">
      <c r="A45" s="34"/>
      <c r="B45" s="35"/>
    </row>
    <row r="46" spans="1:8" ht="30" customHeight="1" thickBot="1" x14ac:dyDescent="0.3">
      <c r="A46" s="103" t="s">
        <v>112</v>
      </c>
      <c r="B46" s="111"/>
    </row>
    <row r="47" spans="1:8" ht="30" customHeight="1" thickBot="1" x14ac:dyDescent="0.3">
      <c r="A47" s="109" t="s">
        <v>302</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5500-000000000000}">
      <formula1>$G$56:$G$61</formula1>
    </dataValidation>
    <dataValidation type="list" allowBlank="1" showInputMessage="1" showErrorMessage="1" promptTitle="Impatto" prompt="Selezionare una delle possibili opzioni dal menu a tendina" sqref="B35" xr:uid="{00000000-0002-0000-5500-000001000000}">
      <formula1>$G$48:$G$54</formula1>
    </dataValidation>
    <dataValidation type="list" allowBlank="1" showInputMessage="1" showErrorMessage="1" promptTitle="Impatto" prompt="Selezionare una delle possibili opzioni dal menu a tendina" sqref="B32" xr:uid="{00000000-0002-0000-5500-000002000000}">
      <formula1>$G$27:$G$29</formula1>
    </dataValidation>
    <dataValidation type="list" allowBlank="1" showInputMessage="1" showErrorMessage="1" promptTitle="Impatto" prompt="Selezionare una delle possibili opzioni dal menu a tendina" sqref="B29" xr:uid="{00000000-0002-0000-5500-000003000000}">
      <formula1>$G$38:$G$43</formula1>
    </dataValidation>
    <dataValidation type="list" allowBlank="1" showInputMessage="1" showErrorMessage="1" promptTitle="Seleziona" prompt="Selezionare una delle possibili opzioni dal menu a tendina" sqref="F2" xr:uid="{00000000-0002-0000-5500-000004000000}">
      <formula1>$H$2:$H$3</formula1>
    </dataValidation>
    <dataValidation type="list" allowBlank="1" showInputMessage="1" showErrorMessage="1" promptTitle="Criterio" prompt="Selezionare una delle possibili opzioni dal menu a tendina" sqref="B22" xr:uid="{00000000-0002-0000-5500-000005000000}">
      <formula1>$G$31:$G$36</formula1>
    </dataValidation>
    <dataValidation type="list" allowBlank="1" showInputMessage="1" showErrorMessage="1" promptTitle="Criterio" prompt="Selezionare una delle possibili opzioni dal menu a tendina" sqref="B19" xr:uid="{00000000-0002-0000-5500-000006000000}">
      <formula1>$G$27:$G$29</formula1>
    </dataValidation>
    <dataValidation type="list" allowBlank="1" showInputMessage="1" showErrorMessage="1" promptTitle="Criterio" prompt="Selezionare una delle possibili opzioni dal menu a tendina" sqref="B16" xr:uid="{00000000-0002-0000-5500-000007000000}">
      <formula1>$G$22:$G$25</formula1>
    </dataValidation>
    <dataValidation type="list" allowBlank="1" showInputMessage="1" showErrorMessage="1" promptTitle="Criterio" prompt="Selezionare una delle possibili opzioni dal menu a tendina" sqref="B7" xr:uid="{00000000-0002-0000-5500-000008000000}">
      <formula1>$G$5:$G$10</formula1>
    </dataValidation>
    <dataValidation type="list" allowBlank="1" showInputMessage="1" showErrorMessage="1" promptTitle="Criterio" prompt="Selezionare una delle possibili opzioni dal menu a tendina" sqref="B13" xr:uid="{00000000-0002-0000-5500-000009000000}">
      <formula1>$G$17:$G$20</formula1>
    </dataValidation>
    <dataValidation type="list" allowBlank="1" showInputMessage="1" showErrorMessage="1" promptTitle="Criterio" prompt="Selezionare una delle possibili opzioni dal menu a tendina" sqref="B10" xr:uid="{00000000-0002-0000-5500-00000A000000}">
      <formula1>$G$13:$G$15</formula1>
    </dataValidation>
  </dataValidations>
  <hyperlinks>
    <hyperlink ref="D4:F4" location="'Indice Schede'!A1" display="Torna all'indice" xr:uid="{00000000-0004-0000-5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H68"/>
  <sheetViews>
    <sheetView topLeftCell="A31" zoomScaleSheetLayoutView="100" workbookViewId="0">
      <selection activeCell="L47" sqref="L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75</v>
      </c>
      <c r="D2" s="98" t="s">
        <v>74</v>
      </c>
      <c r="E2" s="99"/>
      <c r="F2" s="63" t="s">
        <v>30</v>
      </c>
      <c r="H2" t="s">
        <v>30</v>
      </c>
    </row>
    <row r="3" spans="1:8" ht="45" customHeight="1" thickBot="1" x14ac:dyDescent="0.3">
      <c r="A3" s="105" t="s">
        <v>305</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1</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3</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3</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1</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1</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0</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3" t="s">
        <v>112</v>
      </c>
      <c r="B46" s="111"/>
    </row>
    <row r="47" spans="1:8" ht="30" customHeight="1" thickBot="1" x14ac:dyDescent="0.3">
      <c r="A47" s="109" t="s">
        <v>306</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5600-000000000000}">
      <formula1>$G$13:$G$15</formula1>
    </dataValidation>
    <dataValidation type="list" allowBlank="1" showInputMessage="1" showErrorMessage="1" promptTitle="Criterio" prompt="Selezionare una delle possibili opzioni dal menu a tendina" sqref="B13" xr:uid="{00000000-0002-0000-5600-000001000000}">
      <formula1>$G$17:$G$20</formula1>
    </dataValidation>
    <dataValidation type="list" allowBlank="1" showInputMessage="1" showErrorMessage="1" promptTitle="Criterio" prompt="Selezionare una delle possibili opzioni dal menu a tendina" sqref="B7" xr:uid="{00000000-0002-0000-5600-000002000000}">
      <formula1>$G$5:$G$10</formula1>
    </dataValidation>
    <dataValidation type="list" allowBlank="1" showInputMessage="1" showErrorMessage="1" promptTitle="Criterio" prompt="Selezionare una delle possibili opzioni dal menu a tendina" sqref="B16" xr:uid="{00000000-0002-0000-5600-000003000000}">
      <formula1>$G$22:$G$25</formula1>
    </dataValidation>
    <dataValidation type="list" allowBlank="1" showInputMessage="1" showErrorMessage="1" promptTitle="Criterio" prompt="Selezionare una delle possibili opzioni dal menu a tendina" sqref="B19" xr:uid="{00000000-0002-0000-5600-000004000000}">
      <formula1>$G$27:$G$29</formula1>
    </dataValidation>
    <dataValidation type="list" allowBlank="1" showInputMessage="1" showErrorMessage="1" promptTitle="Criterio" prompt="Selezionare una delle possibili opzioni dal menu a tendina" sqref="B22" xr:uid="{00000000-0002-0000-5600-000005000000}">
      <formula1>$G$31:$G$36</formula1>
    </dataValidation>
    <dataValidation type="list" allowBlank="1" showInputMessage="1" showErrorMessage="1" promptTitle="Seleziona" prompt="Selezionare una delle possibili opzioni dal menu a tendina" sqref="F2" xr:uid="{00000000-0002-0000-5600-000006000000}">
      <formula1>$H$2:$H$3</formula1>
    </dataValidation>
    <dataValidation type="list" allowBlank="1" showInputMessage="1" showErrorMessage="1" promptTitle="Impatto" prompt="Selezionare una delle possibili opzioni dal menu a tendina" sqref="B29" xr:uid="{00000000-0002-0000-5600-000007000000}">
      <formula1>$G$38:$G$43</formula1>
    </dataValidation>
    <dataValidation type="list" allowBlank="1" showInputMessage="1" showErrorMessage="1" promptTitle="Impatto" prompt="Selezionare una delle possibili opzioni dal menu a tendina" sqref="B32" xr:uid="{00000000-0002-0000-5600-000008000000}">
      <formula1>$G$27:$G$29</formula1>
    </dataValidation>
    <dataValidation type="list" allowBlank="1" showInputMessage="1" showErrorMessage="1" promptTitle="Impatto" prompt="Selezionare una delle possibili opzioni dal menu a tendina" sqref="B35" xr:uid="{00000000-0002-0000-5600-000009000000}">
      <formula1>$G$48:$G$54</formula1>
    </dataValidation>
    <dataValidation type="list" allowBlank="1" showInputMessage="1" showErrorMessage="1" promptTitle="Impatto" prompt="Selezionare una delle possibili opzioni dal menu a tendina" sqref="B38" xr:uid="{00000000-0002-0000-5600-00000A000000}">
      <formula1>$G$56:$G$61</formula1>
    </dataValidation>
  </dataValidations>
  <hyperlinks>
    <hyperlink ref="D4:F4" location="'Indice Schede'!A1" display="Torna all'indice" xr:uid="{00000000-0004-0000-5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H68"/>
  <sheetViews>
    <sheetView topLeftCell="A43" zoomScaleSheetLayoutView="100" workbookViewId="0">
      <selection activeCell="L54" sqref="L5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76</v>
      </c>
      <c r="D2" s="98" t="s">
        <v>74</v>
      </c>
      <c r="E2" s="99"/>
      <c r="F2" s="63" t="s">
        <v>30</v>
      </c>
      <c r="H2" t="s">
        <v>30</v>
      </c>
    </row>
    <row r="3" spans="1:8" ht="45" customHeight="1" thickBot="1" x14ac:dyDescent="0.3">
      <c r="A3" s="105" t="s">
        <v>308</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1</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3</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3</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1</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1</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0</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3" t="s">
        <v>112</v>
      </c>
      <c r="B46" s="111"/>
    </row>
    <row r="47" spans="1:8" ht="30" customHeight="1" thickBot="1" x14ac:dyDescent="0.3">
      <c r="A47" s="109" t="s">
        <v>309</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5700-000000000000}">
      <formula1>$G$56:$G$61</formula1>
    </dataValidation>
    <dataValidation type="list" allowBlank="1" showInputMessage="1" showErrorMessage="1" promptTitle="Impatto" prompt="Selezionare una delle possibili opzioni dal menu a tendina" sqref="B35" xr:uid="{00000000-0002-0000-5700-000001000000}">
      <formula1>$G$48:$G$54</formula1>
    </dataValidation>
    <dataValidation type="list" allowBlank="1" showInputMessage="1" showErrorMessage="1" promptTitle="Impatto" prompt="Selezionare una delle possibili opzioni dal menu a tendina" sqref="B32" xr:uid="{00000000-0002-0000-5700-000002000000}">
      <formula1>$G$27:$G$29</formula1>
    </dataValidation>
    <dataValidation type="list" allowBlank="1" showInputMessage="1" showErrorMessage="1" promptTitle="Impatto" prompt="Selezionare una delle possibili opzioni dal menu a tendina" sqref="B29" xr:uid="{00000000-0002-0000-5700-000003000000}">
      <formula1>$G$38:$G$43</formula1>
    </dataValidation>
    <dataValidation type="list" allowBlank="1" showInputMessage="1" showErrorMessage="1" promptTitle="Seleziona" prompt="Selezionare una delle possibili opzioni dal menu a tendina" sqref="F2" xr:uid="{00000000-0002-0000-5700-000004000000}">
      <formula1>$H$2:$H$3</formula1>
    </dataValidation>
    <dataValidation type="list" allowBlank="1" showInputMessage="1" showErrorMessage="1" promptTitle="Criterio" prompt="Selezionare una delle possibili opzioni dal menu a tendina" sqref="B22" xr:uid="{00000000-0002-0000-5700-000005000000}">
      <formula1>$G$31:$G$36</formula1>
    </dataValidation>
    <dataValidation type="list" allowBlank="1" showInputMessage="1" showErrorMessage="1" promptTitle="Criterio" prompt="Selezionare una delle possibili opzioni dal menu a tendina" sqref="B19" xr:uid="{00000000-0002-0000-5700-000006000000}">
      <formula1>$G$27:$G$29</formula1>
    </dataValidation>
    <dataValidation type="list" allowBlank="1" showInputMessage="1" showErrorMessage="1" promptTitle="Criterio" prompt="Selezionare una delle possibili opzioni dal menu a tendina" sqref="B16" xr:uid="{00000000-0002-0000-5700-000007000000}">
      <formula1>$G$22:$G$25</formula1>
    </dataValidation>
    <dataValidation type="list" allowBlank="1" showInputMessage="1" showErrorMessage="1" promptTitle="Criterio" prompt="Selezionare una delle possibili opzioni dal menu a tendina" sqref="B7" xr:uid="{00000000-0002-0000-5700-000008000000}">
      <formula1>$G$5:$G$10</formula1>
    </dataValidation>
    <dataValidation type="list" allowBlank="1" showInputMessage="1" showErrorMessage="1" promptTitle="Criterio" prompt="Selezionare una delle possibili opzioni dal menu a tendina" sqref="B13" xr:uid="{00000000-0002-0000-5700-000009000000}">
      <formula1>$G$17:$G$20</formula1>
    </dataValidation>
    <dataValidation type="list" allowBlank="1" showInputMessage="1" showErrorMessage="1" promptTitle="Criterio" prompt="Selezionare una delle possibili opzioni dal menu a tendina" sqref="B10" xr:uid="{00000000-0002-0000-5700-00000A000000}">
      <formula1>$G$13:$G$15</formula1>
    </dataValidation>
  </dataValidations>
  <hyperlinks>
    <hyperlink ref="D4:F4" location="'Indice Schede'!A1" display="Torna all'indice" xr:uid="{00000000-0004-0000-5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H68"/>
  <sheetViews>
    <sheetView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77</v>
      </c>
      <c r="D2" s="98" t="s">
        <v>74</v>
      </c>
      <c r="E2" s="99"/>
      <c r="F2" s="63" t="s">
        <v>30</v>
      </c>
      <c r="H2" t="s">
        <v>30</v>
      </c>
    </row>
    <row r="3" spans="1:8" ht="45" customHeight="1" thickBot="1" x14ac:dyDescent="0.3">
      <c r="A3" s="105" t="s">
        <v>355</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1</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2</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1</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1</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5</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2</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0</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3" t="s">
        <v>112</v>
      </c>
      <c r="B46" s="111"/>
    </row>
    <row r="47" spans="1:8" ht="30" customHeight="1" thickBot="1" x14ac:dyDescent="0.3">
      <c r="A47" s="109" t="s">
        <v>311</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5800-000000000000}">
      <formula1>$G$13:$G$15</formula1>
    </dataValidation>
    <dataValidation type="list" allowBlank="1" showInputMessage="1" showErrorMessage="1" promptTitle="Criterio" prompt="Selezionare una delle possibili opzioni dal menu a tendina" sqref="B13" xr:uid="{00000000-0002-0000-5800-000001000000}">
      <formula1>$G$17:$G$20</formula1>
    </dataValidation>
    <dataValidation type="list" allowBlank="1" showInputMessage="1" showErrorMessage="1" promptTitle="Criterio" prompt="Selezionare una delle possibili opzioni dal menu a tendina" sqref="B7" xr:uid="{00000000-0002-0000-5800-000002000000}">
      <formula1>$G$5:$G$10</formula1>
    </dataValidation>
    <dataValidation type="list" allowBlank="1" showInputMessage="1" showErrorMessage="1" promptTitle="Criterio" prompt="Selezionare una delle possibili opzioni dal menu a tendina" sqref="B16" xr:uid="{00000000-0002-0000-5800-000003000000}">
      <formula1>$G$22:$G$25</formula1>
    </dataValidation>
    <dataValidation type="list" allowBlank="1" showInputMessage="1" showErrorMessage="1" promptTitle="Criterio" prompt="Selezionare una delle possibili opzioni dal menu a tendina" sqref="B19" xr:uid="{00000000-0002-0000-5800-000004000000}">
      <formula1>$G$27:$G$29</formula1>
    </dataValidation>
    <dataValidation type="list" allowBlank="1" showInputMessage="1" showErrorMessage="1" promptTitle="Criterio" prompt="Selezionare una delle possibili opzioni dal menu a tendina" sqref="B22" xr:uid="{00000000-0002-0000-5800-000005000000}">
      <formula1>$G$31:$G$36</formula1>
    </dataValidation>
    <dataValidation type="list" allowBlank="1" showInputMessage="1" showErrorMessage="1" promptTitle="Seleziona" prompt="Selezionare una delle possibili opzioni dal menu a tendina" sqref="F2" xr:uid="{00000000-0002-0000-5800-000006000000}">
      <formula1>$H$2:$H$3</formula1>
    </dataValidation>
    <dataValidation type="list" allowBlank="1" showInputMessage="1" showErrorMessage="1" promptTitle="Impatto" prompt="Selezionare una delle possibili opzioni dal menu a tendina" sqref="B29" xr:uid="{00000000-0002-0000-5800-000007000000}">
      <formula1>$G$38:$G$43</formula1>
    </dataValidation>
    <dataValidation type="list" allowBlank="1" showInputMessage="1" showErrorMessage="1" promptTitle="Impatto" prompt="Selezionare una delle possibili opzioni dal menu a tendina" sqref="B32" xr:uid="{00000000-0002-0000-5800-000008000000}">
      <formula1>$G$27:$G$29</formula1>
    </dataValidation>
    <dataValidation type="list" allowBlank="1" showInputMessage="1" showErrorMessage="1" promptTitle="Impatto" prompt="Selezionare una delle possibili opzioni dal menu a tendina" sqref="B35" xr:uid="{00000000-0002-0000-5800-000009000000}">
      <formula1>$G$48:$G$54</formula1>
    </dataValidation>
    <dataValidation type="list" allowBlank="1" showInputMessage="1" showErrorMessage="1" promptTitle="Impatto" prompt="Selezionare una delle possibili opzioni dal menu a tendina" sqref="B38" xr:uid="{00000000-0002-0000-5800-00000A000000}">
      <formula1>$G$56:$G$61</formula1>
    </dataValidation>
  </dataValidations>
  <hyperlinks>
    <hyperlink ref="D4:F4" location="'Indice Schede'!A1" display="Torna all'indice" xr:uid="{00000000-0004-0000-5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H68"/>
  <sheetViews>
    <sheetView topLeftCell="A34"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78</v>
      </c>
      <c r="D2" s="98" t="s">
        <v>74</v>
      </c>
      <c r="E2" s="99"/>
      <c r="F2" s="63" t="s">
        <v>30</v>
      </c>
      <c r="H2" t="s">
        <v>30</v>
      </c>
    </row>
    <row r="3" spans="1:8" ht="45" customHeight="1" thickBot="1" x14ac:dyDescent="0.3">
      <c r="A3" s="105" t="s">
        <v>313</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1</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1</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3</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1</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3</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0</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1</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2.708333333333333</v>
      </c>
    </row>
    <row r="45" spans="1:8" ht="30" customHeight="1" thickBot="1" x14ac:dyDescent="0.3">
      <c r="A45" s="34"/>
      <c r="B45" s="35"/>
    </row>
    <row r="46" spans="1:8" ht="30" customHeight="1" thickBot="1" x14ac:dyDescent="0.3">
      <c r="A46" s="103" t="s">
        <v>112</v>
      </c>
      <c r="B46" s="111"/>
    </row>
    <row r="47" spans="1:8" ht="30" customHeight="1" thickBot="1" x14ac:dyDescent="0.3">
      <c r="A47" s="109" t="s">
        <v>314</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5900-000000000000}">
      <formula1>$G$56:$G$61</formula1>
    </dataValidation>
    <dataValidation type="list" allowBlank="1" showInputMessage="1" showErrorMessage="1" promptTitle="Impatto" prompt="Selezionare una delle possibili opzioni dal menu a tendina" sqref="B35" xr:uid="{00000000-0002-0000-5900-000001000000}">
      <formula1>$G$48:$G$54</formula1>
    </dataValidation>
    <dataValidation type="list" allowBlank="1" showInputMessage="1" showErrorMessage="1" promptTitle="Impatto" prompt="Selezionare una delle possibili opzioni dal menu a tendina" sqref="B32" xr:uid="{00000000-0002-0000-5900-000002000000}">
      <formula1>$G$27:$G$29</formula1>
    </dataValidation>
    <dataValidation type="list" allowBlank="1" showInputMessage="1" showErrorMessage="1" promptTitle="Impatto" prompt="Selezionare una delle possibili opzioni dal menu a tendina" sqref="B29" xr:uid="{00000000-0002-0000-5900-000003000000}">
      <formula1>$G$38:$G$43</formula1>
    </dataValidation>
    <dataValidation type="list" allowBlank="1" showInputMessage="1" showErrorMessage="1" promptTitle="Seleziona" prompt="Selezionare una delle possibili opzioni dal menu a tendina" sqref="F2" xr:uid="{00000000-0002-0000-5900-000004000000}">
      <formula1>$H$2:$H$3</formula1>
    </dataValidation>
    <dataValidation type="list" allowBlank="1" showInputMessage="1" showErrorMessage="1" promptTitle="Criterio" prompt="Selezionare una delle possibili opzioni dal menu a tendina" sqref="B22" xr:uid="{00000000-0002-0000-5900-000005000000}">
      <formula1>$G$31:$G$36</formula1>
    </dataValidation>
    <dataValidation type="list" allowBlank="1" showInputMessage="1" showErrorMessage="1" promptTitle="Criterio" prompt="Selezionare una delle possibili opzioni dal menu a tendina" sqref="B19" xr:uid="{00000000-0002-0000-5900-000006000000}">
      <formula1>$G$27:$G$29</formula1>
    </dataValidation>
    <dataValidation type="list" allowBlank="1" showInputMessage="1" showErrorMessage="1" promptTitle="Criterio" prompt="Selezionare una delle possibili opzioni dal menu a tendina" sqref="B16" xr:uid="{00000000-0002-0000-5900-000007000000}">
      <formula1>$G$22:$G$25</formula1>
    </dataValidation>
    <dataValidation type="list" allowBlank="1" showInputMessage="1" showErrorMessage="1" promptTitle="Criterio" prompt="Selezionare una delle possibili opzioni dal menu a tendina" sqref="B7" xr:uid="{00000000-0002-0000-5900-000008000000}">
      <formula1>$G$5:$G$10</formula1>
    </dataValidation>
    <dataValidation type="list" allowBlank="1" showInputMessage="1" showErrorMessage="1" promptTitle="Criterio" prompt="Selezionare una delle possibili opzioni dal menu a tendina" sqref="B13" xr:uid="{00000000-0002-0000-5900-000009000000}">
      <formula1>$G$17:$G$20</formula1>
    </dataValidation>
    <dataValidation type="list" allowBlank="1" showInputMessage="1" showErrorMessage="1" promptTitle="Criterio" prompt="Selezionare una delle possibili opzioni dal menu a tendina" sqref="B10" xr:uid="{00000000-0002-0000-5900-00000A000000}">
      <formula1>$G$13:$G$15</formula1>
    </dataValidation>
  </dataValidations>
  <hyperlinks>
    <hyperlink ref="D4:F4" location="'Indice Schede'!A1" display="Torna all'indice" xr:uid="{00000000-0004-0000-5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79</v>
      </c>
      <c r="D2" s="98" t="s">
        <v>74</v>
      </c>
      <c r="E2" s="99"/>
      <c r="F2" s="63" t="s">
        <v>30</v>
      </c>
      <c r="H2" t="s">
        <v>30</v>
      </c>
    </row>
    <row r="3" spans="1:8" ht="45" customHeight="1" thickBot="1" x14ac:dyDescent="0.3">
      <c r="A3" s="105" t="s">
        <v>316</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1</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1</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3</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1</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3</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0</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3.25</v>
      </c>
    </row>
    <row r="45" spans="1:8" ht="30" customHeight="1" thickBot="1" x14ac:dyDescent="0.3">
      <c r="A45" s="34"/>
      <c r="B45" s="35"/>
    </row>
    <row r="46" spans="1:8" ht="30" customHeight="1" thickBot="1" x14ac:dyDescent="0.3">
      <c r="A46" s="103" t="s">
        <v>112</v>
      </c>
      <c r="B46" s="111"/>
    </row>
    <row r="47" spans="1:8" ht="30" customHeight="1" thickBot="1" x14ac:dyDescent="0.3">
      <c r="A47" s="109" t="s">
        <v>317</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5A00-000000000000}">
      <formula1>$G$13:$G$15</formula1>
    </dataValidation>
    <dataValidation type="list" allowBlank="1" showInputMessage="1" showErrorMessage="1" promptTitle="Criterio" prompt="Selezionare una delle possibili opzioni dal menu a tendina" sqref="B13" xr:uid="{00000000-0002-0000-5A00-000001000000}">
      <formula1>$G$17:$G$20</formula1>
    </dataValidation>
    <dataValidation type="list" allowBlank="1" showInputMessage="1" showErrorMessage="1" promptTitle="Criterio" prompt="Selezionare una delle possibili opzioni dal menu a tendina" sqref="B7" xr:uid="{00000000-0002-0000-5A00-000002000000}">
      <formula1>$G$5:$G$10</formula1>
    </dataValidation>
    <dataValidation type="list" allowBlank="1" showInputMessage="1" showErrorMessage="1" promptTitle="Criterio" prompt="Selezionare una delle possibili opzioni dal menu a tendina" sqref="B16" xr:uid="{00000000-0002-0000-5A00-000003000000}">
      <formula1>$G$22:$G$25</formula1>
    </dataValidation>
    <dataValidation type="list" allowBlank="1" showInputMessage="1" showErrorMessage="1" promptTitle="Criterio" prompt="Selezionare una delle possibili opzioni dal menu a tendina" sqref="B19" xr:uid="{00000000-0002-0000-5A00-000004000000}">
      <formula1>$G$27:$G$29</formula1>
    </dataValidation>
    <dataValidation type="list" allowBlank="1" showInputMessage="1" showErrorMessage="1" promptTitle="Criterio" prompt="Selezionare una delle possibili opzioni dal menu a tendina" sqref="B22" xr:uid="{00000000-0002-0000-5A00-000005000000}">
      <formula1>$G$31:$G$36</formula1>
    </dataValidation>
    <dataValidation type="list" allowBlank="1" showInputMessage="1" showErrorMessage="1" promptTitle="Seleziona" prompt="Selezionare una delle possibili opzioni dal menu a tendina" sqref="F2" xr:uid="{00000000-0002-0000-5A00-000006000000}">
      <formula1>$H$2:$H$3</formula1>
    </dataValidation>
    <dataValidation type="list" allowBlank="1" showInputMessage="1" showErrorMessage="1" promptTitle="Impatto" prompt="Selezionare una delle possibili opzioni dal menu a tendina" sqref="B29" xr:uid="{00000000-0002-0000-5A00-000007000000}">
      <formula1>$G$38:$G$43</formula1>
    </dataValidation>
    <dataValidation type="list" allowBlank="1" showInputMessage="1" showErrorMessage="1" promptTitle="Impatto" prompt="Selezionare una delle possibili opzioni dal menu a tendina" sqref="B32" xr:uid="{00000000-0002-0000-5A00-000008000000}">
      <formula1>$G$27:$G$29</formula1>
    </dataValidation>
    <dataValidation type="list" allowBlank="1" showInputMessage="1" showErrorMessage="1" promptTitle="Impatto" prompt="Selezionare una delle possibili opzioni dal menu a tendina" sqref="B35" xr:uid="{00000000-0002-0000-5A00-000009000000}">
      <formula1>$G$48:$G$54</formula1>
    </dataValidation>
    <dataValidation type="list" allowBlank="1" showInputMessage="1" showErrorMessage="1" promptTitle="Impatto" prompt="Selezionare una delle possibili opzioni dal menu a tendina" sqref="B38" xr:uid="{00000000-0002-0000-5A00-00000A000000}">
      <formula1>$G$56:$G$61</formula1>
    </dataValidation>
  </dataValidations>
  <hyperlinks>
    <hyperlink ref="D4:F4" location="'Indice Schede'!A1" display="Torna all'indice" xr:uid="{00000000-0004-0000-5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H68"/>
  <sheetViews>
    <sheetView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80</v>
      </c>
      <c r="D2" s="98" t="s">
        <v>74</v>
      </c>
      <c r="E2" s="99"/>
      <c r="F2" s="63" t="s">
        <v>30</v>
      </c>
      <c r="H2" t="s">
        <v>30</v>
      </c>
    </row>
    <row r="3" spans="1:8" ht="45" customHeight="1" thickBot="1" x14ac:dyDescent="0.3">
      <c r="A3" s="105" t="s">
        <v>319</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v>1</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v>5</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v>1</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v>3</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v>1</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v>2</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v>1</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v>0</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f>IF(OR(B8="-",B11="-",B14="-",B17="-",B20="-",B23="-",B30="-",B33="-",B36="-",B39="-"),"Presenti campi non compilati",IFERROR(B24*B40,"-"))</f>
        <v>2.708333333333333</v>
      </c>
    </row>
    <row r="45" spans="1:8" ht="30" customHeight="1" thickBot="1" x14ac:dyDescent="0.3">
      <c r="A45" s="34"/>
      <c r="B45" s="35"/>
    </row>
    <row r="46" spans="1:8" ht="30" customHeight="1" thickBot="1" x14ac:dyDescent="0.3">
      <c r="A46" s="103" t="s">
        <v>112</v>
      </c>
      <c r="B46" s="111"/>
    </row>
    <row r="47" spans="1:8" ht="30" customHeight="1" thickBot="1" x14ac:dyDescent="0.3">
      <c r="A47" s="109" t="s">
        <v>320</v>
      </c>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5B00-000000000000}">
      <formula1>$G$56:$G$61</formula1>
    </dataValidation>
    <dataValidation type="list" allowBlank="1" showInputMessage="1" showErrorMessage="1" promptTitle="Impatto" prompt="Selezionare una delle possibili opzioni dal menu a tendina" sqref="B35" xr:uid="{00000000-0002-0000-5B00-000001000000}">
      <formula1>$G$48:$G$54</formula1>
    </dataValidation>
    <dataValidation type="list" allowBlank="1" showInputMessage="1" showErrorMessage="1" promptTitle="Impatto" prompt="Selezionare una delle possibili opzioni dal menu a tendina" sqref="B32" xr:uid="{00000000-0002-0000-5B00-000002000000}">
      <formula1>$G$27:$G$29</formula1>
    </dataValidation>
    <dataValidation type="list" allowBlank="1" showInputMessage="1" showErrorMessage="1" promptTitle="Impatto" prompt="Selezionare una delle possibili opzioni dal menu a tendina" sqref="B29" xr:uid="{00000000-0002-0000-5B00-000003000000}">
      <formula1>$G$38:$G$43</formula1>
    </dataValidation>
    <dataValidation type="list" allowBlank="1" showInputMessage="1" showErrorMessage="1" promptTitle="Seleziona" prompt="Selezionare una delle possibili opzioni dal menu a tendina" sqref="F2" xr:uid="{00000000-0002-0000-5B00-000004000000}">
      <formula1>$H$2:$H$3</formula1>
    </dataValidation>
    <dataValidation type="list" allowBlank="1" showInputMessage="1" showErrorMessage="1" promptTitle="Criterio" prompt="Selezionare una delle possibili opzioni dal menu a tendina" sqref="B22" xr:uid="{00000000-0002-0000-5B00-000005000000}">
      <formula1>$G$31:$G$36</formula1>
    </dataValidation>
    <dataValidation type="list" allowBlank="1" showInputMessage="1" showErrorMessage="1" promptTitle="Criterio" prompt="Selezionare una delle possibili opzioni dal menu a tendina" sqref="B19" xr:uid="{00000000-0002-0000-5B00-000006000000}">
      <formula1>$G$27:$G$29</formula1>
    </dataValidation>
    <dataValidation type="list" allowBlank="1" showInputMessage="1" showErrorMessage="1" promptTitle="Criterio" prompt="Selezionare una delle possibili opzioni dal menu a tendina" sqref="B16" xr:uid="{00000000-0002-0000-5B00-000007000000}">
      <formula1>$G$22:$G$25</formula1>
    </dataValidation>
    <dataValidation type="list" allowBlank="1" showInputMessage="1" showErrorMessage="1" promptTitle="Criterio" prompt="Selezionare una delle possibili opzioni dal menu a tendina" sqref="B7" xr:uid="{00000000-0002-0000-5B00-000008000000}">
      <formula1>$G$5:$G$10</formula1>
    </dataValidation>
    <dataValidation type="list" allowBlank="1" showInputMessage="1" showErrorMessage="1" promptTitle="Criterio" prompt="Selezionare una delle possibili opzioni dal menu a tendina" sqref="B13" xr:uid="{00000000-0002-0000-5B00-000009000000}">
      <formula1>$G$17:$G$20</formula1>
    </dataValidation>
    <dataValidation type="list" allowBlank="1" showInputMessage="1" showErrorMessage="1" promptTitle="Criterio" prompt="Selezionare una delle possibili opzioni dal menu a tendina" sqref="B10" xr:uid="{00000000-0002-0000-5B00-00000A000000}">
      <formula1>$G$13:$G$15</formula1>
    </dataValidation>
  </dataValidations>
  <hyperlinks>
    <hyperlink ref="D4:F4" location="'Indice Schede'!A1" display="Torna all'indice" xr:uid="{00000000-0004-0000-5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H68"/>
  <sheetViews>
    <sheetView workbookViewId="0">
      <selection activeCell="F10" sqref="F1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98" t="s">
        <v>74</v>
      </c>
      <c r="E2" s="99"/>
      <c r="F2" s="63" t="s">
        <v>31</v>
      </c>
      <c r="H2" t="s">
        <v>30</v>
      </c>
    </row>
    <row r="3" spans="1:8" ht="45" customHeight="1" thickBot="1" x14ac:dyDescent="0.3">
      <c r="A3" s="105" t="s">
        <v>322</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t="str">
        <f>VLOOKUP(B7,G5:H10,2,FALSE)</f>
        <v>-</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t="str">
        <f>VLOOKUP(B10,G13:H15,2,FALSE)</f>
        <v>-</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t="str">
        <f>VLOOKUP(B16,G22:H25,2,FALSE)</f>
        <v>-</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t="str">
        <f>VLOOKUP(B19,G27:H29,2,FALSE)</f>
        <v>-</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t="str">
        <f>VLOOKUP(B29,G38:H43,2,FALSE)</f>
        <v>-</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t="str">
        <f>VLOOKUP(B35,G48:H54,2,FALSE)</f>
        <v>-</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3" t="s">
        <v>112</v>
      </c>
      <c r="B46" s="111"/>
    </row>
    <row r="47" spans="1:8" ht="30" customHeight="1" thickBot="1" x14ac:dyDescent="0.3">
      <c r="A47" s="109"/>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5C00-000000000000}">
      <formula1>$G$13:$G$15</formula1>
    </dataValidation>
    <dataValidation type="list" allowBlank="1" showInputMessage="1" showErrorMessage="1" promptTitle="Criterio" prompt="Selezionare una delle possibili opzioni dal menu a tendina" sqref="B13" xr:uid="{00000000-0002-0000-5C00-000001000000}">
      <formula1>$G$17:$G$20</formula1>
    </dataValidation>
    <dataValidation type="list" allowBlank="1" showInputMessage="1" showErrorMessage="1" promptTitle="Criterio" prompt="Selezionare una delle possibili opzioni dal menu a tendina" sqref="B7" xr:uid="{00000000-0002-0000-5C00-000002000000}">
      <formula1>$G$5:$G$10</formula1>
    </dataValidation>
    <dataValidation type="list" allowBlank="1" showInputMessage="1" showErrorMessage="1" promptTitle="Criterio" prompt="Selezionare una delle possibili opzioni dal menu a tendina" sqref="B16" xr:uid="{00000000-0002-0000-5C00-000003000000}">
      <formula1>$G$22:$G$25</formula1>
    </dataValidation>
    <dataValidation type="list" allowBlank="1" showInputMessage="1" showErrorMessage="1" promptTitle="Criterio" prompt="Selezionare una delle possibili opzioni dal menu a tendina" sqref="B19" xr:uid="{00000000-0002-0000-5C00-000004000000}">
      <formula1>$G$27:$G$29</formula1>
    </dataValidation>
    <dataValidation type="list" allowBlank="1" showInputMessage="1" showErrorMessage="1" promptTitle="Criterio" prompt="Selezionare una delle possibili opzioni dal menu a tendina" sqref="B22" xr:uid="{00000000-0002-0000-5C00-000005000000}">
      <formula1>$G$31:$G$36</formula1>
    </dataValidation>
    <dataValidation type="list" allowBlank="1" showInputMessage="1" showErrorMessage="1" promptTitle="Seleziona" prompt="Selezionare una delle possibili opzioni dal menu a tendina" sqref="F2" xr:uid="{00000000-0002-0000-5C00-000006000000}">
      <formula1>$H$2:$H$3</formula1>
    </dataValidation>
    <dataValidation type="list" allowBlank="1" showInputMessage="1" showErrorMessage="1" promptTitle="Impatto" prompt="Selezionare una delle possibili opzioni dal menu a tendina" sqref="B29" xr:uid="{00000000-0002-0000-5C00-000007000000}">
      <formula1>$G$38:$G$43</formula1>
    </dataValidation>
    <dataValidation type="list" allowBlank="1" showInputMessage="1" showErrorMessage="1" promptTitle="Impatto" prompt="Selezionare una delle possibili opzioni dal menu a tendina" sqref="B32" xr:uid="{00000000-0002-0000-5C00-000008000000}">
      <formula1>$G$27:$G$29</formula1>
    </dataValidation>
    <dataValidation type="list" allowBlank="1" showInputMessage="1" showErrorMessage="1" promptTitle="Impatto" prompt="Selezionare una delle possibili opzioni dal menu a tendina" sqref="B35" xr:uid="{00000000-0002-0000-5C00-000009000000}">
      <formula1>$G$48:$G$54</formula1>
    </dataValidation>
    <dataValidation type="list" allowBlank="1" showInputMessage="1" showErrorMessage="1" promptTitle="Impatto" prompt="Selezionare una delle possibili opzioni dal menu a tendina" sqref="B38" xr:uid="{00000000-0002-0000-5C00-00000A000000}">
      <formula1>$G$56:$G$61</formula1>
    </dataValidation>
  </dataValidations>
  <hyperlinks>
    <hyperlink ref="D4:F4" location="'Indice Schede'!A1" display="Torna all'indice" xr:uid="{00000000-0004-0000-5C00-000000000000}"/>
  </hyperlink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H68"/>
  <sheetViews>
    <sheetView workbookViewId="0">
      <selection sqref="A1:XFD104857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98" t="s">
        <v>74</v>
      </c>
      <c r="E2" s="99"/>
      <c r="F2" s="63" t="s">
        <v>31</v>
      </c>
      <c r="H2" t="s">
        <v>30</v>
      </c>
    </row>
    <row r="3" spans="1:8" ht="45" customHeight="1" thickBot="1" x14ac:dyDescent="0.3">
      <c r="A3" s="105" t="s">
        <v>322</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t="str">
        <f>VLOOKUP(B7,G5:H10,2,FALSE)</f>
        <v>-</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t="str">
        <f>VLOOKUP(B10,G13:H15,2,FALSE)</f>
        <v>-</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t="str">
        <f>VLOOKUP(B16,G22:H25,2,FALSE)</f>
        <v>-</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t="str">
        <f>VLOOKUP(B19,G27:H29,2,FALSE)</f>
        <v>-</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t="str">
        <f>VLOOKUP(B29,G38:H43,2,FALSE)</f>
        <v>-</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t="str">
        <f>VLOOKUP(B35,G48:H54,2,FALSE)</f>
        <v>-</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3" t="s">
        <v>112</v>
      </c>
      <c r="B46" s="111"/>
    </row>
    <row r="47" spans="1:8" ht="30" customHeight="1" thickBot="1" x14ac:dyDescent="0.3">
      <c r="A47" s="109"/>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5D00-000000000000}">
      <formula1>$G$13:$G$15</formula1>
    </dataValidation>
    <dataValidation type="list" allowBlank="1" showInputMessage="1" showErrorMessage="1" promptTitle="Criterio" prompt="Selezionare una delle possibili opzioni dal menu a tendina" sqref="B13" xr:uid="{00000000-0002-0000-5D00-000001000000}">
      <formula1>$G$17:$G$20</formula1>
    </dataValidation>
    <dataValidation type="list" allowBlank="1" showInputMessage="1" showErrorMessage="1" promptTitle="Criterio" prompt="Selezionare una delle possibili opzioni dal menu a tendina" sqref="B7" xr:uid="{00000000-0002-0000-5D00-000002000000}">
      <formula1>$G$5:$G$10</formula1>
    </dataValidation>
    <dataValidation type="list" allowBlank="1" showInputMessage="1" showErrorMessage="1" promptTitle="Criterio" prompt="Selezionare una delle possibili opzioni dal menu a tendina" sqref="B16" xr:uid="{00000000-0002-0000-5D00-000003000000}">
      <formula1>$G$22:$G$25</formula1>
    </dataValidation>
    <dataValidation type="list" allowBlank="1" showInputMessage="1" showErrorMessage="1" promptTitle="Criterio" prompt="Selezionare una delle possibili opzioni dal menu a tendina" sqref="B19" xr:uid="{00000000-0002-0000-5D00-000004000000}">
      <formula1>$G$27:$G$29</formula1>
    </dataValidation>
    <dataValidation type="list" allowBlank="1" showInputMessage="1" showErrorMessage="1" promptTitle="Criterio" prompt="Selezionare una delle possibili opzioni dal menu a tendina" sqref="B22" xr:uid="{00000000-0002-0000-5D00-000005000000}">
      <formula1>$G$31:$G$36</formula1>
    </dataValidation>
    <dataValidation type="list" allowBlank="1" showInputMessage="1" showErrorMessage="1" promptTitle="Seleziona" prompt="Selezionare una delle possibili opzioni dal menu a tendina" sqref="F2" xr:uid="{00000000-0002-0000-5D00-000006000000}">
      <formula1>$H$2:$H$3</formula1>
    </dataValidation>
    <dataValidation type="list" allowBlank="1" showInputMessage="1" showErrorMessage="1" promptTitle="Impatto" prompt="Selezionare una delle possibili opzioni dal menu a tendina" sqref="B29" xr:uid="{00000000-0002-0000-5D00-000007000000}">
      <formula1>$G$38:$G$43</formula1>
    </dataValidation>
    <dataValidation type="list" allowBlank="1" showInputMessage="1" showErrorMessage="1" promptTitle="Impatto" prompt="Selezionare una delle possibili opzioni dal menu a tendina" sqref="B32" xr:uid="{00000000-0002-0000-5D00-000008000000}">
      <formula1>$G$27:$G$29</formula1>
    </dataValidation>
    <dataValidation type="list" allowBlank="1" showInputMessage="1" showErrorMessage="1" promptTitle="Impatto" prompt="Selezionare una delle possibili opzioni dal menu a tendina" sqref="B35" xr:uid="{00000000-0002-0000-5D00-000009000000}">
      <formula1>$G$48:$G$54</formula1>
    </dataValidation>
    <dataValidation type="list" allowBlank="1" showInputMessage="1" showErrorMessage="1" promptTitle="Impatto" prompt="Selezionare una delle possibili opzioni dal menu a tendina" sqref="B38" xr:uid="{00000000-0002-0000-5D00-00000A000000}">
      <formula1>$G$56:$G$61</formula1>
    </dataValidation>
  </dataValidations>
  <hyperlinks>
    <hyperlink ref="D4:F4" location="'Indice Schede'!A1" display="Torna all'indice" xr:uid="{00000000-0004-0000-5D00-000000000000}"/>
  </hyperlinks>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H68"/>
  <sheetViews>
    <sheetView workbookViewId="0">
      <selection sqref="A1:XFD104857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98" t="s">
        <v>74</v>
      </c>
      <c r="E2" s="99"/>
      <c r="F2" s="63" t="s">
        <v>31</v>
      </c>
      <c r="H2" t="s">
        <v>30</v>
      </c>
    </row>
    <row r="3" spans="1:8" ht="45" customHeight="1" thickBot="1" x14ac:dyDescent="0.3">
      <c r="A3" s="105" t="s">
        <v>322</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t="str">
        <f>VLOOKUP(B7,G5:H10,2,FALSE)</f>
        <v>-</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t="str">
        <f>VLOOKUP(B10,G13:H15,2,FALSE)</f>
        <v>-</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t="str">
        <f>VLOOKUP(B16,G22:H25,2,FALSE)</f>
        <v>-</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t="str">
        <f>VLOOKUP(B19,G27:H29,2,FALSE)</f>
        <v>-</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t="str">
        <f>VLOOKUP(B29,G38:H43,2,FALSE)</f>
        <v>-</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t="str">
        <f>VLOOKUP(B35,G48:H54,2,FALSE)</f>
        <v>-</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3" t="s">
        <v>112</v>
      </c>
      <c r="B46" s="111"/>
    </row>
    <row r="47" spans="1:8" ht="30" customHeight="1" thickBot="1" x14ac:dyDescent="0.3">
      <c r="A47" s="109"/>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5E00-000000000000}">
      <formula1>$G$13:$G$15</formula1>
    </dataValidation>
    <dataValidation type="list" allowBlank="1" showInputMessage="1" showErrorMessage="1" promptTitle="Criterio" prompt="Selezionare una delle possibili opzioni dal menu a tendina" sqref="B13" xr:uid="{00000000-0002-0000-5E00-000001000000}">
      <formula1>$G$17:$G$20</formula1>
    </dataValidation>
    <dataValidation type="list" allowBlank="1" showInputMessage="1" showErrorMessage="1" promptTitle="Criterio" prompt="Selezionare una delle possibili opzioni dal menu a tendina" sqref="B7" xr:uid="{00000000-0002-0000-5E00-000002000000}">
      <formula1>$G$5:$G$10</formula1>
    </dataValidation>
    <dataValidation type="list" allowBlank="1" showInputMessage="1" showErrorMessage="1" promptTitle="Criterio" prompt="Selezionare una delle possibili opzioni dal menu a tendina" sqref="B16" xr:uid="{00000000-0002-0000-5E00-000003000000}">
      <formula1>$G$22:$G$25</formula1>
    </dataValidation>
    <dataValidation type="list" allowBlank="1" showInputMessage="1" showErrorMessage="1" promptTitle="Criterio" prompt="Selezionare una delle possibili opzioni dal menu a tendina" sqref="B19" xr:uid="{00000000-0002-0000-5E00-000004000000}">
      <formula1>$G$27:$G$29</formula1>
    </dataValidation>
    <dataValidation type="list" allowBlank="1" showInputMessage="1" showErrorMessage="1" promptTitle="Criterio" prompt="Selezionare una delle possibili opzioni dal menu a tendina" sqref="B22" xr:uid="{00000000-0002-0000-5E00-000005000000}">
      <formula1>$G$31:$G$36</formula1>
    </dataValidation>
    <dataValidation type="list" allowBlank="1" showInputMessage="1" showErrorMessage="1" promptTitle="Seleziona" prompt="Selezionare una delle possibili opzioni dal menu a tendina" sqref="F2" xr:uid="{00000000-0002-0000-5E00-000006000000}">
      <formula1>$H$2:$H$3</formula1>
    </dataValidation>
    <dataValidation type="list" allowBlank="1" showInputMessage="1" showErrorMessage="1" promptTitle="Impatto" prompt="Selezionare una delle possibili opzioni dal menu a tendina" sqref="B29" xr:uid="{00000000-0002-0000-5E00-000007000000}">
      <formula1>$G$38:$G$43</formula1>
    </dataValidation>
    <dataValidation type="list" allowBlank="1" showInputMessage="1" showErrorMessage="1" promptTitle="Impatto" prompt="Selezionare una delle possibili opzioni dal menu a tendina" sqref="B32" xr:uid="{00000000-0002-0000-5E00-000008000000}">
      <formula1>$G$27:$G$29</formula1>
    </dataValidation>
    <dataValidation type="list" allowBlank="1" showInputMessage="1" showErrorMessage="1" promptTitle="Impatto" prompt="Selezionare una delle possibili opzioni dal menu a tendina" sqref="B35" xr:uid="{00000000-0002-0000-5E00-000009000000}">
      <formula1>$G$48:$G$54</formula1>
    </dataValidation>
    <dataValidation type="list" allowBlank="1" showInputMessage="1" showErrorMessage="1" promptTitle="Impatto" prompt="Selezionare una delle possibili opzioni dal menu a tendina" sqref="B38" xr:uid="{00000000-0002-0000-5E00-00000A000000}">
      <formula1>$G$56:$G$61</formula1>
    </dataValidation>
  </dataValidations>
  <hyperlinks>
    <hyperlink ref="D4:F4" location="'Indice Schede'!A1" display="Torna all'indice" xr:uid="{00000000-0004-0000-5E00-000000000000}"/>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H68"/>
  <sheetViews>
    <sheetView workbookViewId="0">
      <selection sqref="A1:XFD104857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98" t="s">
        <v>74</v>
      </c>
      <c r="E2" s="99"/>
      <c r="F2" s="63" t="s">
        <v>31</v>
      </c>
      <c r="H2" t="s">
        <v>30</v>
      </c>
    </row>
    <row r="3" spans="1:8" ht="45" customHeight="1" thickBot="1" x14ac:dyDescent="0.3">
      <c r="A3" s="105" t="s">
        <v>322</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t="str">
        <f>VLOOKUP(B7,G5:H10,2,FALSE)</f>
        <v>-</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t="str">
        <f>VLOOKUP(B10,G13:H15,2,FALSE)</f>
        <v>-</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t="str">
        <f>VLOOKUP(B16,G22:H25,2,FALSE)</f>
        <v>-</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t="str">
        <f>VLOOKUP(B19,G27:H29,2,FALSE)</f>
        <v>-</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t="str">
        <f>VLOOKUP(B29,G38:H43,2,FALSE)</f>
        <v>-</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t="str">
        <f>VLOOKUP(B35,G48:H54,2,FALSE)</f>
        <v>-</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3" t="s">
        <v>112</v>
      </c>
      <c r="B46" s="111"/>
    </row>
    <row r="47" spans="1:8" ht="30" customHeight="1" thickBot="1" x14ac:dyDescent="0.3">
      <c r="A47" s="109"/>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5F00-000000000000}">
      <formula1>$G$13:$G$15</formula1>
    </dataValidation>
    <dataValidation type="list" allowBlank="1" showInputMessage="1" showErrorMessage="1" promptTitle="Criterio" prompt="Selezionare una delle possibili opzioni dal menu a tendina" sqref="B13" xr:uid="{00000000-0002-0000-5F00-000001000000}">
      <formula1>$G$17:$G$20</formula1>
    </dataValidation>
    <dataValidation type="list" allowBlank="1" showInputMessage="1" showErrorMessage="1" promptTitle="Criterio" prompt="Selezionare una delle possibili opzioni dal menu a tendina" sqref="B7" xr:uid="{00000000-0002-0000-5F00-000002000000}">
      <formula1>$G$5:$G$10</formula1>
    </dataValidation>
    <dataValidation type="list" allowBlank="1" showInputMessage="1" showErrorMessage="1" promptTitle="Criterio" prompt="Selezionare una delle possibili opzioni dal menu a tendina" sqref="B16" xr:uid="{00000000-0002-0000-5F00-000003000000}">
      <formula1>$G$22:$G$25</formula1>
    </dataValidation>
    <dataValidation type="list" allowBlank="1" showInputMessage="1" showErrorMessage="1" promptTitle="Criterio" prompt="Selezionare una delle possibili opzioni dal menu a tendina" sqref="B19" xr:uid="{00000000-0002-0000-5F00-000004000000}">
      <formula1>$G$27:$G$29</formula1>
    </dataValidation>
    <dataValidation type="list" allowBlank="1" showInputMessage="1" showErrorMessage="1" promptTitle="Criterio" prompt="Selezionare una delle possibili opzioni dal menu a tendina" sqref="B22" xr:uid="{00000000-0002-0000-5F00-000005000000}">
      <formula1>$G$31:$G$36</formula1>
    </dataValidation>
    <dataValidation type="list" allowBlank="1" showInputMessage="1" showErrorMessage="1" promptTitle="Seleziona" prompt="Selezionare una delle possibili opzioni dal menu a tendina" sqref="F2" xr:uid="{00000000-0002-0000-5F00-000006000000}">
      <formula1>$H$2:$H$3</formula1>
    </dataValidation>
    <dataValidation type="list" allowBlank="1" showInputMessage="1" showErrorMessage="1" promptTitle="Impatto" prompt="Selezionare una delle possibili opzioni dal menu a tendina" sqref="B29" xr:uid="{00000000-0002-0000-5F00-000007000000}">
      <formula1>$G$38:$G$43</formula1>
    </dataValidation>
    <dataValidation type="list" allowBlank="1" showInputMessage="1" showErrorMessage="1" promptTitle="Impatto" prompt="Selezionare una delle possibili opzioni dal menu a tendina" sqref="B32" xr:uid="{00000000-0002-0000-5F00-000008000000}">
      <formula1>$G$27:$G$29</formula1>
    </dataValidation>
    <dataValidation type="list" allowBlank="1" showInputMessage="1" showErrorMessage="1" promptTitle="Impatto" prompt="Selezionare una delle possibili opzioni dal menu a tendina" sqref="B35" xr:uid="{00000000-0002-0000-5F00-000009000000}">
      <formula1>$G$48:$G$54</formula1>
    </dataValidation>
    <dataValidation type="list" allowBlank="1" showInputMessage="1" showErrorMessage="1" promptTitle="Impatto" prompt="Selezionare una delle possibili opzioni dal menu a tendina" sqref="B38" xr:uid="{00000000-0002-0000-5F00-00000A000000}">
      <formula1>$G$56:$G$61</formula1>
    </dataValidation>
  </dataValidations>
  <hyperlinks>
    <hyperlink ref="D4:F4" location="'Indice Schede'!A1" display="Torna all'indice" xr:uid="{00000000-0004-0000-5F00-000000000000}"/>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H68"/>
  <sheetViews>
    <sheetView topLeftCell="B1" workbookViewId="0">
      <selection activeCell="G1" sqref="G1:J1048576"/>
    </sheetView>
  </sheetViews>
  <sheetFormatPr defaultRowHeight="15" x14ac:dyDescent="0.25"/>
  <cols>
    <col min="1" max="1" width="85.7109375" customWidth="1"/>
    <col min="2" max="2" width="42" customWidth="1"/>
    <col min="3" max="3" width="5.5703125" customWidth="1"/>
    <col min="6" max="6" width="9.140625" customWidth="1"/>
    <col min="7" max="7" width="13.28515625" hidden="1" customWidth="1"/>
    <col min="8" max="8" width="10.7109375" hidden="1" customWidth="1"/>
    <col min="9" max="12" width="9.140625" customWidth="1"/>
  </cols>
  <sheetData>
    <row r="1" spans="1:8" ht="15.75" thickBot="1" x14ac:dyDescent="0.3"/>
    <row r="2" spans="1:8" ht="24" customHeight="1" thickBot="1" x14ac:dyDescent="0.3">
      <c r="A2" s="14" t="s">
        <v>73</v>
      </c>
      <c r="B2" s="18" t="str">
        <f>IF(F2="SI",'[1]Indice Schede'!B60,"non utilizzata")</f>
        <v>non utilizzata</v>
      </c>
      <c r="D2" s="98" t="s">
        <v>74</v>
      </c>
      <c r="E2" s="99"/>
      <c r="F2" s="63" t="s">
        <v>31</v>
      </c>
      <c r="H2" t="s">
        <v>30</v>
      </c>
    </row>
    <row r="3" spans="1:8" ht="45" customHeight="1" thickBot="1" x14ac:dyDescent="0.3">
      <c r="A3" s="105" t="s">
        <v>322</v>
      </c>
      <c r="B3" s="106"/>
      <c r="H3" t="s">
        <v>31</v>
      </c>
    </row>
    <row r="4" spans="1:8" ht="31.5" customHeight="1" thickBot="1" x14ac:dyDescent="0.3">
      <c r="A4" s="103" t="s">
        <v>33</v>
      </c>
      <c r="B4" s="104"/>
      <c r="D4" s="100" t="s">
        <v>75</v>
      </c>
      <c r="E4" s="101"/>
      <c r="F4" s="102"/>
    </row>
    <row r="5" spans="1:8" ht="15.75" thickBot="1" x14ac:dyDescent="0.3">
      <c r="A5" s="16" t="s">
        <v>34</v>
      </c>
      <c r="B5" s="17" t="s">
        <v>35</v>
      </c>
      <c r="G5" s="9" t="s">
        <v>71</v>
      </c>
      <c r="H5" t="s">
        <v>70</v>
      </c>
    </row>
    <row r="6" spans="1:8" ht="30" customHeight="1" thickBot="1" x14ac:dyDescent="0.3">
      <c r="A6" s="96" t="s">
        <v>36</v>
      </c>
      <c r="B6" s="97"/>
      <c r="G6" s="10" t="s">
        <v>38</v>
      </c>
      <c r="H6">
        <v>1</v>
      </c>
    </row>
    <row r="7" spans="1:8" ht="30" customHeight="1" thickBot="1" x14ac:dyDescent="0.3">
      <c r="A7" s="24" t="s">
        <v>37</v>
      </c>
      <c r="B7" s="61" t="s">
        <v>71</v>
      </c>
      <c r="G7" s="8" t="s">
        <v>39</v>
      </c>
      <c r="H7">
        <v>2</v>
      </c>
    </row>
    <row r="8" spans="1:8" ht="30" customHeight="1" thickBot="1" x14ac:dyDescent="0.3">
      <c r="A8" s="23" t="s">
        <v>43</v>
      </c>
      <c r="B8" s="22" t="str">
        <f>VLOOKUP(B7,G5:H10,2,FALSE)</f>
        <v>-</v>
      </c>
      <c r="G8" s="7" t="s">
        <v>40</v>
      </c>
      <c r="H8">
        <v>3</v>
      </c>
    </row>
    <row r="9" spans="1:8" ht="30" customHeight="1" thickBot="1" x14ac:dyDescent="0.3">
      <c r="A9" s="96" t="s">
        <v>44</v>
      </c>
      <c r="B9" s="97"/>
      <c r="G9" s="7" t="s">
        <v>41</v>
      </c>
      <c r="H9">
        <v>4</v>
      </c>
    </row>
    <row r="10" spans="1:8" ht="30" customHeight="1" thickBot="1" x14ac:dyDescent="0.3">
      <c r="A10" s="25" t="s">
        <v>45</v>
      </c>
      <c r="B10" s="62" t="s">
        <v>71</v>
      </c>
      <c r="G10" s="7" t="s">
        <v>42</v>
      </c>
      <c r="H10">
        <v>5</v>
      </c>
    </row>
    <row r="11" spans="1:8" ht="30" customHeight="1" thickBot="1" x14ac:dyDescent="0.3">
      <c r="A11" s="26" t="s">
        <v>43</v>
      </c>
      <c r="B11" s="22" t="str">
        <f>VLOOKUP(B10,G13:H15,2,FALSE)</f>
        <v>-</v>
      </c>
    </row>
    <row r="12" spans="1:8" ht="30" customHeight="1" x14ac:dyDescent="0.25">
      <c r="A12" s="96" t="s">
        <v>48</v>
      </c>
      <c r="B12" s="97"/>
      <c r="G12" s="12"/>
    </row>
    <row r="13" spans="1:8" ht="30" customHeight="1" thickBot="1" x14ac:dyDescent="0.3">
      <c r="A13" s="27" t="s">
        <v>49</v>
      </c>
      <c r="B13" s="62"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96" t="s">
        <v>53</v>
      </c>
      <c r="B15" s="97"/>
      <c r="G15" s="7" t="s">
        <v>47</v>
      </c>
      <c r="H15">
        <v>5</v>
      </c>
    </row>
    <row r="16" spans="1:8" ht="39" customHeight="1" x14ac:dyDescent="0.25">
      <c r="A16" s="28" t="s">
        <v>54</v>
      </c>
      <c r="B16" s="61" t="s">
        <v>71</v>
      </c>
    </row>
    <row r="17" spans="1:8" ht="30" customHeight="1" thickBot="1" x14ac:dyDescent="0.3">
      <c r="A17" s="15" t="s">
        <v>43</v>
      </c>
      <c r="B17" s="30" t="str">
        <f>VLOOKUP(B16,G22:H25,2,FALSE)</f>
        <v>-</v>
      </c>
      <c r="G17" s="7" t="s">
        <v>71</v>
      </c>
      <c r="H17" t="s">
        <v>70</v>
      </c>
    </row>
    <row r="18" spans="1:8" ht="30" customHeight="1" thickBot="1" x14ac:dyDescent="0.3">
      <c r="A18" s="96" t="s">
        <v>58</v>
      </c>
      <c r="B18" s="97"/>
      <c r="G18" s="11" t="s">
        <v>50</v>
      </c>
      <c r="H18">
        <v>1</v>
      </c>
    </row>
    <row r="19" spans="1:8" ht="30" customHeight="1" thickBot="1" x14ac:dyDescent="0.3">
      <c r="A19" s="29" t="s">
        <v>72</v>
      </c>
      <c r="B19" s="61" t="s">
        <v>71</v>
      </c>
      <c r="G19" s="11" t="s">
        <v>51</v>
      </c>
      <c r="H19">
        <v>3</v>
      </c>
    </row>
    <row r="20" spans="1:8" ht="30" customHeight="1" thickBot="1" x14ac:dyDescent="0.3">
      <c r="A20" s="15" t="s">
        <v>43</v>
      </c>
      <c r="B20" s="30" t="str">
        <f>VLOOKUP(B19,G27:H29,2,FALSE)</f>
        <v>-</v>
      </c>
      <c r="G20" s="11" t="s">
        <v>52</v>
      </c>
      <c r="H20">
        <v>5</v>
      </c>
    </row>
    <row r="21" spans="1:8" ht="30" customHeight="1" x14ac:dyDescent="0.25">
      <c r="A21" s="96" t="s">
        <v>61</v>
      </c>
      <c r="B21" s="97"/>
    </row>
    <row r="22" spans="1:8" ht="30" customHeight="1" thickBot="1" x14ac:dyDescent="0.3">
      <c r="A22" s="29" t="s">
        <v>62</v>
      </c>
      <c r="B22" s="61"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07" t="s">
        <v>69</v>
      </c>
      <c r="B25" s="108"/>
      <c r="G25" s="11" t="s">
        <v>57</v>
      </c>
      <c r="H25">
        <v>5</v>
      </c>
    </row>
    <row r="26" spans="1:8" ht="9.75" customHeight="1" thickBot="1" x14ac:dyDescent="0.3"/>
    <row r="27" spans="1:8" ht="30" customHeight="1" thickBot="1" x14ac:dyDescent="0.3">
      <c r="A27" s="103" t="s">
        <v>78</v>
      </c>
      <c r="B27" s="104"/>
      <c r="G27" s="7" t="s">
        <v>71</v>
      </c>
      <c r="H27" t="s">
        <v>70</v>
      </c>
    </row>
    <row r="28" spans="1:8" ht="30" customHeight="1" thickBot="1" x14ac:dyDescent="0.3">
      <c r="A28" s="96" t="s">
        <v>79</v>
      </c>
      <c r="B28" s="97"/>
      <c r="G28" s="11" t="s">
        <v>59</v>
      </c>
      <c r="H28">
        <v>1</v>
      </c>
    </row>
    <row r="29" spans="1:8" ht="66.75" customHeight="1" thickBot="1" x14ac:dyDescent="0.3">
      <c r="A29" s="29" t="s">
        <v>80</v>
      </c>
      <c r="B29" s="61" t="s">
        <v>71</v>
      </c>
      <c r="G29" s="11" t="s">
        <v>60</v>
      </c>
      <c r="H29">
        <v>5</v>
      </c>
    </row>
    <row r="30" spans="1:8" ht="30" customHeight="1" thickBot="1" x14ac:dyDescent="0.3">
      <c r="A30" s="15" t="s">
        <v>43</v>
      </c>
      <c r="B30" s="30" t="str">
        <f>VLOOKUP(B29,G38:H43,2,FALSE)</f>
        <v>-</v>
      </c>
    </row>
    <row r="31" spans="1:8" ht="30" customHeight="1" thickBot="1" x14ac:dyDescent="0.3">
      <c r="A31" s="96" t="s">
        <v>81</v>
      </c>
      <c r="B31" s="97"/>
      <c r="G31" s="7" t="s">
        <v>71</v>
      </c>
      <c r="H31" t="s">
        <v>70</v>
      </c>
    </row>
    <row r="32" spans="1:8" ht="42" customHeight="1" thickBot="1" x14ac:dyDescent="0.3">
      <c r="A32" s="29" t="s">
        <v>82</v>
      </c>
      <c r="B32" s="61"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96" t="s">
        <v>83</v>
      </c>
      <c r="B34" s="97"/>
      <c r="G34" s="11" t="s">
        <v>65</v>
      </c>
      <c r="H34">
        <v>3</v>
      </c>
    </row>
    <row r="35" spans="1:8" ht="30" customHeight="1" thickBot="1" x14ac:dyDescent="0.3">
      <c r="A35" s="29" t="s">
        <v>84</v>
      </c>
      <c r="B35" s="61" t="s">
        <v>71</v>
      </c>
      <c r="G35" s="11" t="s">
        <v>66</v>
      </c>
      <c r="H35">
        <v>4</v>
      </c>
    </row>
    <row r="36" spans="1:8" ht="30" customHeight="1" thickBot="1" x14ac:dyDescent="0.3">
      <c r="A36" s="15" t="s">
        <v>43</v>
      </c>
      <c r="B36" s="30" t="str">
        <f>VLOOKUP(B35,G48:H54,2,FALSE)</f>
        <v>-</v>
      </c>
      <c r="G36" s="11" t="s">
        <v>67</v>
      </c>
      <c r="H36">
        <v>5</v>
      </c>
    </row>
    <row r="37" spans="1:8" ht="30" customHeight="1" x14ac:dyDescent="0.25">
      <c r="A37" s="96" t="s">
        <v>91</v>
      </c>
      <c r="B37" s="97"/>
    </row>
    <row r="38" spans="1:8" ht="30" customHeight="1" thickBot="1" x14ac:dyDescent="0.3">
      <c r="A38" s="29" t="s">
        <v>92</v>
      </c>
      <c r="B38" s="61"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07" t="s">
        <v>94</v>
      </c>
      <c r="B41" s="108"/>
      <c r="G41" s="7" t="s">
        <v>98</v>
      </c>
      <c r="H41">
        <v>3</v>
      </c>
    </row>
    <row r="42" spans="1:8" ht="30" customHeight="1" thickBot="1" x14ac:dyDescent="0.3">
      <c r="A42" s="20"/>
      <c r="B42" s="20"/>
      <c r="G42" s="7" t="s">
        <v>99</v>
      </c>
      <c r="H42">
        <v>4</v>
      </c>
    </row>
    <row r="43" spans="1:8" ht="30" customHeight="1" thickBot="1" x14ac:dyDescent="0.3">
      <c r="A43" s="103" t="s">
        <v>95</v>
      </c>
      <c r="B43" s="111"/>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3" t="s">
        <v>112</v>
      </c>
      <c r="B46" s="111"/>
    </row>
    <row r="47" spans="1:8" ht="30" customHeight="1" thickBot="1" x14ac:dyDescent="0.3">
      <c r="A47" s="109"/>
      <c r="B47" s="11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6000-000000000000}">
      <formula1>$G$13:$G$15</formula1>
    </dataValidation>
    <dataValidation type="list" allowBlank="1" showInputMessage="1" showErrorMessage="1" promptTitle="Criterio" prompt="Selezionare una delle possibili opzioni dal menu a tendina" sqref="B13" xr:uid="{00000000-0002-0000-6000-000001000000}">
      <formula1>$G$17:$G$20</formula1>
    </dataValidation>
    <dataValidation type="list" allowBlank="1" showInputMessage="1" showErrorMessage="1" promptTitle="Criterio" prompt="Selezionare una delle possibili opzioni dal menu a tendina" sqref="B7" xr:uid="{00000000-0002-0000-6000-000002000000}">
      <formula1>$G$5:$G$10</formula1>
    </dataValidation>
    <dataValidation type="list" allowBlank="1" showInputMessage="1" showErrorMessage="1" promptTitle="Criterio" prompt="Selezionare una delle possibili opzioni dal menu a tendina" sqref="B16" xr:uid="{00000000-0002-0000-6000-000003000000}">
      <formula1>$G$22:$G$25</formula1>
    </dataValidation>
    <dataValidation type="list" allowBlank="1" showInputMessage="1" showErrorMessage="1" promptTitle="Criterio" prompt="Selezionare una delle possibili opzioni dal menu a tendina" sqref="B19" xr:uid="{00000000-0002-0000-6000-000004000000}">
      <formula1>$G$27:$G$29</formula1>
    </dataValidation>
    <dataValidation type="list" allowBlank="1" showInputMessage="1" showErrorMessage="1" promptTitle="Criterio" prompt="Selezionare una delle possibili opzioni dal menu a tendina" sqref="B22" xr:uid="{00000000-0002-0000-6000-000005000000}">
      <formula1>$G$31:$G$36</formula1>
    </dataValidation>
    <dataValidation type="list" allowBlank="1" showInputMessage="1" showErrorMessage="1" promptTitle="Seleziona" prompt="Selezionare una delle possibili opzioni dal menu a tendina" sqref="F2" xr:uid="{00000000-0002-0000-6000-000006000000}">
      <formula1>$H$2:$H$3</formula1>
    </dataValidation>
    <dataValidation type="list" allowBlank="1" showInputMessage="1" showErrorMessage="1" promptTitle="Impatto" prompt="Selezionare una delle possibili opzioni dal menu a tendina" sqref="B29" xr:uid="{00000000-0002-0000-6000-000007000000}">
      <formula1>$G$38:$G$43</formula1>
    </dataValidation>
    <dataValidation type="list" allowBlank="1" showInputMessage="1" showErrorMessage="1" promptTitle="Impatto" prompt="Selezionare una delle possibili opzioni dal menu a tendina" sqref="B32" xr:uid="{00000000-0002-0000-6000-000008000000}">
      <formula1>$G$27:$G$29</formula1>
    </dataValidation>
    <dataValidation type="list" allowBlank="1" showInputMessage="1" showErrorMessage="1" promptTitle="Impatto" prompt="Selezionare una delle possibili opzioni dal menu a tendina" sqref="B35" xr:uid="{00000000-0002-0000-6000-000009000000}">
      <formula1>$G$48:$G$54</formula1>
    </dataValidation>
    <dataValidation type="list" allowBlank="1" showInputMessage="1" showErrorMessage="1" promptTitle="Impatto" prompt="Selezionare una delle possibili opzioni dal menu a tendina" sqref="B38" xr:uid="{00000000-0002-0000-6000-00000A000000}">
      <formula1>$G$56:$G$61</formula1>
    </dataValidation>
  </dataValidations>
  <hyperlinks>
    <hyperlink ref="D4:F4" location="'Indice Schede'!A1" display="Torna all'indice" xr:uid="{00000000-0004-0000-60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98</vt:i4>
      </vt:variant>
      <vt:variant>
        <vt:lpstr>Intervalli denominati</vt:lpstr>
      </vt:variant>
      <vt:variant>
        <vt:i4>83</vt:i4>
      </vt:variant>
    </vt:vector>
  </HeadingPairs>
  <TitlesOfParts>
    <vt:vector size="181" baseType="lpstr">
      <vt:lpstr>Indice Schede</vt:lpstr>
      <vt:lpstr>Prospetto Finale</vt:lpstr>
      <vt:lpstr>Misure riduzione del rischio</vt:lpstr>
      <vt:lpstr>Foglio10</vt:lpstr>
      <vt:lpstr>1</vt:lpstr>
      <vt:lpstr>2</vt:lpstr>
      <vt:lpstr>3</vt:lpstr>
      <vt:lpstr>4</vt:lpstr>
      <vt:lpstr>Foglio1</vt:lpstr>
      <vt:lpstr>Foglio2</vt:lpstr>
      <vt:lpstr>Foglio3</vt:lpstr>
      <vt:lpstr>Foglio4</vt:lpstr>
      <vt:lpstr>Foglio5</vt:lpstr>
      <vt:lpstr>Foglio6</vt:lpstr>
      <vt:lpstr>Foglio7</vt:lpstr>
      <vt:lpstr>Foglio8</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Foglio9</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'54'!Area_stampa</vt:lpstr>
      <vt:lpstr>'55'!Area_stampa</vt:lpstr>
      <vt:lpstr>'56'!Area_stampa</vt:lpstr>
      <vt:lpstr>'57'!Area_stampa</vt:lpstr>
      <vt:lpstr>'58'!Area_stampa</vt:lpstr>
      <vt:lpstr>'59'!Area_stampa</vt:lpstr>
      <vt:lpstr>'6'!Area_stampa</vt:lpstr>
      <vt:lpstr>'60'!Area_stampa</vt:lpstr>
      <vt:lpstr>'61'!Area_stampa</vt:lpstr>
      <vt:lpstr>'62'!Area_stampa</vt:lpstr>
      <vt:lpstr>'63'!Area_stampa</vt:lpstr>
      <vt:lpstr>'64'!Area_stampa</vt:lpstr>
      <vt:lpstr>'65'!Area_stampa</vt:lpstr>
      <vt:lpstr>'66'!Area_stampa</vt:lpstr>
      <vt:lpstr>'67'!Area_stampa</vt:lpstr>
      <vt:lpstr>'68'!Area_stampa</vt:lpstr>
      <vt:lpstr>'69'!Area_stampa</vt:lpstr>
      <vt:lpstr>'7'!Area_stampa</vt:lpstr>
      <vt:lpstr>'70'!Area_stampa</vt:lpstr>
      <vt:lpstr>'71'!Area_stampa</vt:lpstr>
      <vt:lpstr>'72'!Area_stampa</vt:lpstr>
      <vt:lpstr>'73'!Area_stampa</vt:lpstr>
      <vt:lpstr>'74'!Area_stampa</vt:lpstr>
      <vt:lpstr>'75'!Area_stampa</vt:lpstr>
      <vt:lpstr>'76'!Area_stampa</vt:lpstr>
      <vt:lpstr>'77'!Area_stampa</vt:lpstr>
      <vt:lpstr>'78'!Area_stampa</vt:lpstr>
      <vt:lpstr>'79'!Area_stampa</vt:lpstr>
      <vt:lpstr>'8'!Area_stampa</vt:lpstr>
      <vt:lpstr>'80'!Area_stampa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Benedetto</dc:creator>
  <cp:lastModifiedBy>SegretarioGenerale</cp:lastModifiedBy>
  <cp:lastPrinted>2018-03-13T16:49:19Z</cp:lastPrinted>
  <dcterms:created xsi:type="dcterms:W3CDTF">2017-10-19T12:38:16Z</dcterms:created>
  <dcterms:modified xsi:type="dcterms:W3CDTF">2025-04-14T09:38:42Z</dcterms:modified>
</cp:coreProperties>
</file>